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RQUIVOS\Larry\Licitação\ETAPA 2 - Lotes 1 e 2\Lote 2 - Elevador\Lote 2 - Documentos\"/>
    </mc:Choice>
  </mc:AlternateContent>
  <bookViews>
    <workbookView xWindow="0" yWindow="0" windowWidth="20490" windowHeight="7755" activeTab="1"/>
  </bookViews>
  <sheets>
    <sheet name="COMPOSIÇÃO ORÇAMENTÁRIA" sheetId="1" r:id="rId1"/>
    <sheet name="PLANILHA ORÇAMENTÁRIA" sheetId="4" r:id="rId2"/>
    <sheet name="CRONOGRAMA FÍSICO-FINANCEIRO" sheetId="5" r:id="rId3"/>
    <sheet name="BDI" sheetId="3" r:id="rId4"/>
    <sheet name="plan" sheetId="2" r:id="rId5"/>
  </sheets>
  <externalReferences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5" l="1"/>
  <c r="D10" i="5"/>
  <c r="O13" i="5"/>
  <c r="M12" i="5"/>
  <c r="M11" i="5"/>
  <c r="G12" i="5"/>
  <c r="F12" i="5"/>
  <c r="E12" i="5"/>
  <c r="M15" i="5"/>
  <c r="M13" i="5"/>
  <c r="D13" i="5"/>
  <c r="C8" i="5"/>
  <c r="M10" i="5"/>
  <c r="H7" i="5"/>
  <c r="D10" i="2"/>
  <c r="D13" i="2"/>
  <c r="H12" i="2"/>
  <c r="H8" i="2"/>
  <c r="M10" i="2"/>
  <c r="J9" i="2"/>
  <c r="G8" i="1"/>
  <c r="J10" i="2" l="1"/>
  <c r="G10" i="2" s="1"/>
  <c r="G13" i="5" l="1"/>
  <c r="F13" i="5"/>
  <c r="H8" i="5"/>
  <c r="C13" i="5"/>
  <c r="H10" i="5"/>
  <c r="C8" i="2"/>
  <c r="C13" i="2" s="1"/>
  <c r="J13" i="2"/>
  <c r="J16" i="2"/>
  <c r="H17" i="4"/>
  <c r="E13" i="5" l="1"/>
  <c r="H12" i="5"/>
  <c r="G12" i="2"/>
  <c r="G13" i="2" s="1"/>
  <c r="F12" i="2"/>
  <c r="F13" i="2" s="1"/>
  <c r="E12" i="2"/>
  <c r="E13" i="2" s="1"/>
  <c r="H13" i="5" l="1"/>
  <c r="H13" i="2"/>
  <c r="C14" i="2" s="1"/>
  <c r="F14" i="2"/>
  <c r="G14" i="2"/>
  <c r="G10" i="1"/>
  <c r="F12" i="4" s="1"/>
  <c r="D14" i="5" l="1"/>
  <c r="C14" i="5"/>
  <c r="G14" i="5"/>
  <c r="F14" i="5"/>
  <c r="E14" i="5"/>
  <c r="G12" i="4"/>
  <c r="I12" i="4" s="1"/>
  <c r="H14" i="5" l="1"/>
  <c r="G14" i="4"/>
  <c r="G17" i="4" s="1"/>
  <c r="I17" i="4" s="1"/>
  <c r="F24" i="3"/>
  <c r="F23" i="3"/>
  <c r="F20" i="3"/>
  <c r="E18" i="3"/>
  <c r="D18" i="3"/>
  <c r="C18" i="3"/>
  <c r="E17" i="3"/>
  <c r="D17" i="3"/>
  <c r="C17" i="3"/>
  <c r="E16" i="3"/>
  <c r="D16" i="3"/>
  <c r="C16" i="3"/>
  <c r="E15" i="3"/>
  <c r="D15" i="3"/>
  <c r="C15" i="3"/>
  <c r="E14" i="3"/>
  <c r="D14" i="3"/>
  <c r="C14" i="3"/>
  <c r="D4" i="3"/>
  <c r="I14" i="4" l="1"/>
  <c r="E14" i="2"/>
  <c r="D14" i="2"/>
  <c r="H7" i="2"/>
  <c r="H14" i="2" l="1"/>
  <c r="H10" i="2"/>
  <c r="J18" i="2" s="1"/>
</calcChain>
</file>

<file path=xl/sharedStrings.xml><?xml version="1.0" encoding="utf-8"?>
<sst xmlns="http://schemas.openxmlformats.org/spreadsheetml/2006/main" count="162" uniqueCount="123">
  <si>
    <t>DESCRIÇÃO</t>
  </si>
  <si>
    <t>UNID.</t>
  </si>
  <si>
    <t>EMPRESA</t>
  </si>
  <si>
    <t xml:space="preserve">     MUNICÍPIO DE CONTENDA/PR</t>
  </si>
  <si>
    <t xml:space="preserve">EMPREENDIMENTO: NOVO PAÇO MUNICIPAL </t>
  </si>
  <si>
    <t xml:space="preserve">     PREFEITURA MUNICIPAL DE CONTENDA</t>
  </si>
  <si>
    <t>Contenda - PR</t>
  </si>
  <si>
    <t>N</t>
  </si>
  <si>
    <t>Etapa</t>
  </si>
  <si>
    <t>Mês 1</t>
  </si>
  <si>
    <t>Mês 2</t>
  </si>
  <si>
    <t>Mês 3</t>
  </si>
  <si>
    <t xml:space="preserve">Total </t>
  </si>
  <si>
    <t>Instalações preliminares</t>
  </si>
  <si>
    <t>Percentual</t>
  </si>
  <si>
    <t>________________________</t>
  </si>
  <si>
    <t>Larry Hugo Sanches</t>
  </si>
  <si>
    <t>Arquiteto e Urbanista</t>
  </si>
  <si>
    <t>CAU nº A1465155</t>
  </si>
  <si>
    <t>Tomador:</t>
  </si>
  <si>
    <t>MUNICÍPIO DE CONTENDA</t>
  </si>
  <si>
    <t>Empreendimento:</t>
  </si>
  <si>
    <t>Programa:</t>
  </si>
  <si>
    <t>FINISA</t>
  </si>
  <si>
    <t>Identifique o tipo de obra:</t>
  </si>
  <si>
    <t>Construção de edifícios:</t>
  </si>
  <si>
    <t>Informe a alíquota e a base de cálculo do ISSQN.</t>
  </si>
  <si>
    <t>Construção de rodovias e ferrovias:</t>
  </si>
  <si>
    <t>Alíquota (%)</t>
  </si>
  <si>
    <t>Construção de redes de abastecimento de água, coleta de esgoto e construções correlatas:</t>
  </si>
  <si>
    <t>Base de Cálculo</t>
  </si>
  <si>
    <t>Construção e manutenção de estações e redes de distribuição de energia elétrica:</t>
  </si>
  <si>
    <t>Informe a ocorrência da DESONERAÇÃO da folha de pagamento. Lei 12844/2013.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</si>
  <si>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</si>
  <si>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</si>
  <si>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</si>
  <si>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</si>
  <si>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</si>
  <si>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</si>
  <si>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</si>
  <si>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</si>
  <si>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</si>
  <si>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</si>
  <si>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</si>
  <si>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</si>
  <si>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</si>
  <si>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</si>
  <si>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</si>
  <si>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</si>
  <si>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</si>
  <si>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</si>
  <si>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12844/13 -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</si>
  <si>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</si>
  <si>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</si>
  <si>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</si>
  <si>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 xml:space="preserve">Declaramos também que, conforme legislação tributária municipal, a alíquota de ISS vigente e a respectiva base de cálculo são as informadas acima, e ainda, que a opção SEM desoneração é a mais vantajosa para a administração municipal. </t>
  </si>
  <si>
    <t>BDI - SEM Desoneração = [(1+AC+S+G+R)X(1+DF)X(1+L)/(1-I1-I2)]-1</t>
  </si>
  <si>
    <t>BDI - COM Desoneração = [(1+AC+S+G+R)X(1+DF)X(1+L)/(1-I1-I2-I3)]-1</t>
  </si>
  <si>
    <t>Global</t>
  </si>
  <si>
    <t>Global + BDI</t>
  </si>
  <si>
    <t>Mês 4</t>
  </si>
  <si>
    <t>CUSTO TOTAL:</t>
  </si>
  <si>
    <t>Item</t>
  </si>
  <si>
    <t>ITEM</t>
  </si>
  <si>
    <t>Dados das cotações:</t>
  </si>
  <si>
    <t>Empresa 1:</t>
  </si>
  <si>
    <t>Empresa 2:</t>
  </si>
  <si>
    <t>Empresa 3:</t>
  </si>
  <si>
    <t>CNPJ:</t>
  </si>
  <si>
    <t>Contato:</t>
  </si>
  <si>
    <t>Data:</t>
  </si>
  <si>
    <t>Nome:</t>
  </si>
  <si>
    <t>Discriminação</t>
  </si>
  <si>
    <t>Qtde</t>
  </si>
  <si>
    <t>Un</t>
  </si>
  <si>
    <t>P r e ç o</t>
  </si>
  <si>
    <t>Memória de Cálculo (não imprimir)</t>
  </si>
  <si>
    <t>Unit</t>
  </si>
  <si>
    <t>BDI 24,00%</t>
  </si>
  <si>
    <t>1.1</t>
  </si>
  <si>
    <t>(37,00 x 4 eixos  = 108 m) + (19,70 x 7 eixos = 137,90 m) = 245,90 m lineares</t>
  </si>
  <si>
    <t>TOTAL ITEM 1</t>
  </si>
  <si>
    <t>TOTAL FINAL</t>
  </si>
  <si>
    <t>Comp. 1</t>
  </si>
  <si>
    <t>Mês 5</t>
  </si>
  <si>
    <t>Cód./</t>
  </si>
  <si>
    <t>Fonte</t>
  </si>
  <si>
    <t>_________________________________</t>
  </si>
  <si>
    <t>Atlas Schindler</t>
  </si>
  <si>
    <t>Otis</t>
  </si>
  <si>
    <t>Thissen Krupp</t>
  </si>
  <si>
    <t>Andreia Betim</t>
  </si>
  <si>
    <t>DADOS BASE: SETEMBRO/19</t>
  </si>
  <si>
    <t>Ramon Bach</t>
  </si>
  <si>
    <t>Comp.1</t>
  </si>
  <si>
    <t>Renato Parizotto</t>
  </si>
  <si>
    <t>46.382.206/0001-24</t>
  </si>
  <si>
    <t>DATA BASE: SETEMBRO/19</t>
  </si>
  <si>
    <t>90.347.840/0003-80</t>
  </si>
  <si>
    <t>00.028.986/0001-08</t>
  </si>
  <si>
    <t>UND</t>
  </si>
  <si>
    <t>Projeto Executivo</t>
  </si>
  <si>
    <t>Mobilização</t>
  </si>
  <si>
    <t>Instalação do Equipamento</t>
  </si>
  <si>
    <t>5 x</t>
  </si>
  <si>
    <t>CAU nº A146515-5</t>
  </si>
  <si>
    <t>Contenda, 14 de outubro de 2019.</t>
  </si>
  <si>
    <t xml:space="preserve">EMPREENDIMENTO: NOVO PAÇO MUNICIPAL - ETAPA 2 (ELEVADOR) </t>
  </si>
  <si>
    <t>PLANILHA ORÇAMENTÁRIA (PO) - LOTE 2</t>
  </si>
  <si>
    <t xml:space="preserve"> CRONOGRAMA FÍSICO-FINANCEIRO - LOTE 2</t>
  </si>
  <si>
    <t>EMPREENDIMENTO: NOVO PAÇO MUNICIPAL - ETAPA 2 (ELEVADOR)</t>
  </si>
  <si>
    <t>"NOVO PAÇO MUNICIPAL" - ETAPA 2 (ELEVADOR) - LOTE 2</t>
  </si>
  <si>
    <t>N/A</t>
  </si>
  <si>
    <t>COMPOSIÇÃO ORÇAMENTÁRIA - ETAPA 2 (ELEVADOR) - REF. LOTE 2</t>
  </si>
  <si>
    <r>
      <t>FABRICAÇÃO, TRANSPORTE E INSTALAÇÃO DE</t>
    </r>
    <r>
      <rPr>
        <b/>
        <sz val="10"/>
        <color rgb="FF000000"/>
        <rFont val="Arial"/>
        <family val="2"/>
      </rPr>
      <t xml:space="preserve"> </t>
    </r>
    <r>
      <rPr>
        <b/>
        <u/>
        <sz val="10"/>
        <color rgb="FF000000"/>
        <rFont val="Arial"/>
        <family val="2"/>
      </rPr>
      <t>ELEVADOR SEM CASA DE MÁQUINAS  APROPRIADO PARA PNE's</t>
    </r>
    <r>
      <rPr>
        <sz val="10"/>
        <color rgb="FF000000"/>
        <rFont val="Arial"/>
        <family val="2"/>
      </rPr>
      <t xml:space="preserve"> (PORTADORES DE NECESSIDADES ESPECIAIS), INCLUSIVE QUANTO A SISTEMAS DE ILUMINAÇÃO, EMERGÊNCIA, INDICAÇÕES DE PAINÉIS E SINALIZAÇÕES, COM PERCURSO DE 3 (TRÊS) PARADAS (TÉRREO, 1º PAV. E 2º PAV) E CAPACIDADE DE 600KG, PARA 8 PESSOAS, MOTOR ELÉTRICO 220V, TECNOLOGIA VVVF, VELOCIDADE DE 1,0M/S, </t>
    </r>
    <r>
      <rPr>
        <b/>
        <u/>
        <sz val="10"/>
        <color rgb="FF000000"/>
        <rFont val="Arial"/>
        <family val="2"/>
      </rPr>
      <t>CABINE INTERNA COM DIMENSÕES (MM - LxPxA) DE 1100X1400X2200, ADEQUADO PARA UMA CAIXA DE CORRIDA DE (MM - LxP) 1650X1800, OBEDECENDO ÚLTIMA ALTURA (UA) DE 3,63 METROS E POÇO DE ATÉ 1,30M (CONFORME ESPECIFICAÇÕES DO PROJETO ESTRUTURAL E MEMORIAL DESCRITIVO EM ANEXO)</t>
    </r>
    <r>
      <rPr>
        <b/>
        <sz val="10"/>
        <color rgb="FF000000"/>
        <rFont val="Arial"/>
        <family val="2"/>
      </rPr>
      <t xml:space="preserve">. </t>
    </r>
    <r>
      <rPr>
        <sz val="10"/>
        <color rgb="FF000000"/>
        <rFont val="Arial"/>
        <family val="2"/>
      </rPr>
      <t xml:space="preserve">A CABINE DEVE TER ACABAMENTO DE TETO, PAREDES E RODAPÉS EM AÇO INOX ESCOVADO, PISO DE GRANITO, ESPELHO DE ALTURA DO CORRIMÃO AO TETO, SISTEMA DE VENTILAÇÃO, CORRIMÃOS DE AÇO INOX ARREDONDADOS E ILUMINAÇÃO DE LED. </t>
    </r>
    <r>
      <rPr>
        <b/>
        <u/>
        <sz val="10"/>
        <color rgb="FF000000"/>
        <rFont val="Arial"/>
        <family val="2"/>
      </rPr>
      <t xml:space="preserve">EQUIPAMENTO DEVE TER SISTEMA DE RESGATE AUTOMÁTICO (EM CASO DE PANE/FALTA DE ENERGIA CONDUZ A CABINE AO PAVIMENTO ABAIXO MAIS PRÓXIMO) E INTERFONE PARA EMERGÊNCIA. </t>
    </r>
    <r>
      <rPr>
        <sz val="10"/>
        <color rgb="FF000000"/>
        <rFont val="Arial"/>
        <family val="2"/>
      </rPr>
      <t xml:space="preserve">*NOTAS: OBRIGATÓRIO OBEDECER A NBR 13994. CONTRATADA DEVE FORNECER O PROJETO EXECUTIVO DAS NECESSIDADES PREDIAIS ACERCA DO EQUIPAMENTO, ATENDENDO AO PROJETO ESTRUTURAL EM ANEXO E PRESTAR PLENA CONSULTORIA AOS PROJETISTAS. </t>
    </r>
    <r>
      <rPr>
        <b/>
        <u/>
        <sz val="10"/>
        <color rgb="FF000000"/>
        <rFont val="Arial"/>
        <family val="2"/>
      </rPr>
      <t>CONFERIR DIMENSÕES IN LOCO ANTES DA INSTALAÇÃO.</t>
    </r>
  </si>
  <si>
    <t>Média</t>
  </si>
  <si>
    <t>valor total</t>
  </si>
  <si>
    <t>divisão 5 meses</t>
  </si>
  <si>
    <t>valor instalação</t>
  </si>
  <si>
    <t>soma prj e mob</t>
  </si>
  <si>
    <t>parcela projeto</t>
  </si>
  <si>
    <t>parcela mobilização</t>
  </si>
  <si>
    <t>calculo (uso do projetista)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</si>
</sst>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( &quot;0&quot; )&quot;"/>
    <numFmt numFmtId="167" formatCode="#,##0.00_ ;\-#,##0.00\ "/>
    <numFmt numFmtId="168" formatCode="&quot;R$&quot;\ #,##0.00;[Red]&quot;R$&quot;\ #,##0.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b/>
      <sz val="12"/>
      <name val="Humnst777 Lt BT"/>
      <family val="2"/>
    </font>
    <font>
      <sz val="10"/>
      <name val="Humnst777 Lt BT"/>
      <family val="2"/>
    </font>
    <font>
      <sz val="16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0"/>
      <color indexed="10"/>
      <name val="Humnst777 Lt BT"/>
      <family val="2"/>
    </font>
    <font>
      <b/>
      <sz val="10"/>
      <name val="Humnst777 Lt BT"/>
      <family val="2"/>
    </font>
    <font>
      <b/>
      <sz val="10"/>
      <color indexed="9"/>
      <name val="Humnst777 Lt BT"/>
      <family val="2"/>
    </font>
    <font>
      <b/>
      <sz val="10"/>
      <color indexed="10"/>
      <name val="Humnst777 Lt BT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name val="Humnst777 Lt BT"/>
    </font>
    <font>
      <sz val="10"/>
      <name val="Humnst777 Lt BT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0">
    <xf numFmtId="0" fontId="0" fillId="0" borderId="0" xfId="0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3" fontId="5" fillId="0" borderId="0" xfId="2" applyFont="1" applyAlignment="1">
      <alignment horizontal="center" vertical="center"/>
    </xf>
    <xf numFmtId="43" fontId="9" fillId="0" borderId="0" xfId="2" applyFont="1" applyAlignment="1">
      <alignment vertic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43" fontId="10" fillId="4" borderId="4" xfId="2" applyFont="1" applyFill="1" applyBorder="1" applyAlignment="1">
      <alignment horizontal="center" vertical="center"/>
    </xf>
    <xf numFmtId="43" fontId="11" fillId="0" borderId="0" xfId="2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64" fontId="5" fillId="0" borderId="0" xfId="3" applyFont="1" applyFill="1" applyBorder="1" applyAlignment="1"/>
    <xf numFmtId="7" fontId="5" fillId="0" borderId="4" xfId="2" applyNumberFormat="1" applyFont="1" applyFill="1" applyBorder="1" applyAlignment="1">
      <alignment horizontal="center" vertical="center"/>
    </xf>
    <xf numFmtId="43" fontId="5" fillId="0" borderId="4" xfId="2" applyFont="1" applyFill="1" applyBorder="1" applyAlignment="1">
      <alignment horizontal="center" vertical="center"/>
    </xf>
    <xf numFmtId="43" fontId="10" fillId="0" borderId="0" xfId="0" applyNumberFormat="1" applyFont="1" applyFill="1" applyAlignment="1">
      <alignment vertical="center"/>
    </xf>
    <xf numFmtId="165" fontId="10" fillId="4" borderId="4" xfId="2" applyNumberFormat="1" applyFont="1" applyFill="1" applyBorder="1" applyAlignment="1">
      <alignment horizontal="center" vertical="center"/>
    </xf>
    <xf numFmtId="43" fontId="10" fillId="4" borderId="4" xfId="2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0" fontId="5" fillId="4" borderId="4" xfId="0" applyNumberFormat="1" applyFont="1" applyFill="1" applyBorder="1" applyAlignment="1">
      <alignment horizontal="center" vertical="center"/>
    </xf>
    <xf numFmtId="10" fontId="5" fillId="4" borderId="4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10" fontId="5" fillId="0" borderId="0" xfId="0" applyNumberFormat="1" applyFont="1" applyAlignment="1">
      <alignment vertical="top"/>
    </xf>
    <xf numFmtId="10" fontId="5" fillId="0" borderId="0" xfId="0" applyNumberFormat="1" applyFont="1" applyAlignment="1">
      <alignment vertical="top" wrapText="1"/>
    </xf>
    <xf numFmtId="10" fontId="5" fillId="0" borderId="0" xfId="2" applyNumberFormat="1" applyFont="1" applyAlignment="1"/>
    <xf numFmtId="10" fontId="5" fillId="0" borderId="0" xfId="0" applyNumberFormat="1" applyFont="1" applyAlignment="1">
      <alignment vertical="center"/>
    </xf>
    <xf numFmtId="7" fontId="5" fillId="0" borderId="0" xfId="0" applyNumberFormat="1" applyFont="1" applyAlignment="1">
      <alignment vertical="top"/>
    </xf>
    <xf numFmtId="0" fontId="5" fillId="0" borderId="0" xfId="0" applyFont="1"/>
    <xf numFmtId="0" fontId="5" fillId="0" borderId="0" xfId="0" applyFont="1" applyFill="1" applyBorder="1" applyAlignment="1">
      <alignment vertical="top"/>
    </xf>
    <xf numFmtId="43" fontId="5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horizontal="center" vertical="top"/>
    </xf>
    <xf numFmtId="0" fontId="13" fillId="0" borderId="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8" xfId="0" applyFont="1" applyBorder="1" applyAlignment="1">
      <alignment vertical="center"/>
    </xf>
    <xf numFmtId="1" fontId="13" fillId="6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1" fontId="8" fillId="0" borderId="7" xfId="0" applyNumberFormat="1" applyFont="1" applyFill="1" applyBorder="1" applyAlignment="1" applyProtection="1">
      <alignment horizontal="center"/>
    </xf>
    <xf numFmtId="1" fontId="8" fillId="0" borderId="7" xfId="0" applyNumberFormat="1" applyFont="1" applyBorder="1" applyAlignment="1">
      <alignment horizontal="center"/>
    </xf>
    <xf numFmtId="166" fontId="8" fillId="7" borderId="9" xfId="0" applyNumberFormat="1" applyFont="1" applyFill="1" applyBorder="1" applyAlignment="1" applyProtection="1">
      <alignment horizontal="right" vertical="center"/>
    </xf>
    <xf numFmtId="0" fontId="8" fillId="7" borderId="1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0" applyNumberFormat="1" applyFont="1" applyFill="1" applyBorder="1" applyAlignment="1" applyProtection="1">
      <alignment horizontal="right"/>
    </xf>
    <xf numFmtId="10" fontId="13" fillId="0" borderId="0" xfId="0" applyNumberFormat="1" applyFont="1" applyBorder="1" applyAlignment="1"/>
    <xf numFmtId="0" fontId="13" fillId="0" borderId="16" xfId="0" applyFont="1" applyBorder="1" applyAlignment="1">
      <alignment horizontal="center" vertical="center"/>
    </xf>
    <xf numFmtId="0" fontId="13" fillId="6" borderId="17" xfId="0" applyNumberFormat="1" applyFont="1" applyFill="1" applyBorder="1" applyAlignment="1" applyProtection="1">
      <alignment horizontal="right" vertical="top"/>
      <protection locked="0"/>
    </xf>
    <xf numFmtId="10" fontId="8" fillId="0" borderId="18" xfId="0" applyNumberFormat="1" applyFont="1" applyBorder="1" applyAlignment="1">
      <alignment vertical="top"/>
    </xf>
    <xf numFmtId="0" fontId="13" fillId="0" borderId="1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3" xfId="0" applyFont="1" applyFill="1" applyBorder="1" applyAlignment="1">
      <alignment horizontal="center" vertical="center" wrapText="1"/>
    </xf>
    <xf numFmtId="0" fontId="16" fillId="8" borderId="24" xfId="0" applyFont="1" applyFill="1" applyBorder="1" applyAlignment="1">
      <alignment vertical="center"/>
    </xf>
    <xf numFmtId="10" fontId="17" fillId="0" borderId="21" xfId="0" applyNumberFormat="1" applyFont="1" applyFill="1" applyBorder="1" applyAlignment="1">
      <alignment horizontal="center" vertical="center"/>
    </xf>
    <xf numFmtId="10" fontId="17" fillId="0" borderId="25" xfId="0" applyNumberFormat="1" applyFont="1" applyFill="1" applyBorder="1" applyAlignment="1">
      <alignment horizontal="center" vertical="center"/>
    </xf>
    <xf numFmtId="10" fontId="17" fillId="0" borderId="23" xfId="0" applyNumberFormat="1" applyFont="1" applyFill="1" applyBorder="1" applyAlignment="1">
      <alignment horizontal="center" vertical="center"/>
    </xf>
    <xf numFmtId="10" fontId="18" fillId="9" borderId="26" xfId="0" applyNumberFormat="1" applyFont="1" applyFill="1" applyBorder="1" applyAlignment="1" applyProtection="1">
      <alignment horizontal="center" vertical="center"/>
      <protection locked="0"/>
    </xf>
    <xf numFmtId="10" fontId="17" fillId="0" borderId="27" xfId="0" applyNumberFormat="1" applyFont="1" applyFill="1" applyBorder="1" applyAlignment="1">
      <alignment horizontal="center" vertical="center"/>
    </xf>
    <xf numFmtId="10" fontId="17" fillId="0" borderId="7" xfId="0" applyNumberFormat="1" applyFont="1" applyFill="1" applyBorder="1" applyAlignment="1">
      <alignment horizontal="center" vertical="center"/>
    </xf>
    <xf numFmtId="10" fontId="17" fillId="0" borderId="28" xfId="0" applyNumberFormat="1" applyFont="1" applyFill="1" applyBorder="1" applyAlignment="1">
      <alignment horizontal="center" vertical="center"/>
    </xf>
    <xf numFmtId="10" fontId="18" fillId="9" borderId="29" xfId="0" applyNumberFormat="1" applyFont="1" applyFill="1" applyBorder="1" applyAlignment="1" applyProtection="1">
      <alignment horizontal="center" vertical="center"/>
      <protection locked="0"/>
    </xf>
    <xf numFmtId="10" fontId="17" fillId="0" borderId="30" xfId="0" applyNumberFormat="1" applyFont="1" applyFill="1" applyBorder="1" applyAlignment="1">
      <alignment horizontal="center" vertical="center"/>
    </xf>
    <xf numFmtId="10" fontId="17" fillId="0" borderId="31" xfId="0" applyNumberFormat="1" applyFont="1" applyFill="1" applyBorder="1" applyAlignment="1">
      <alignment horizontal="center" vertical="center"/>
    </xf>
    <xf numFmtId="10" fontId="17" fillId="0" borderId="32" xfId="0" applyNumberFormat="1" applyFont="1" applyFill="1" applyBorder="1" applyAlignment="1">
      <alignment horizontal="center" vertical="center"/>
    </xf>
    <xf numFmtId="10" fontId="16" fillId="9" borderId="33" xfId="0" applyNumberFormat="1" applyFont="1" applyFill="1" applyBorder="1" applyAlignment="1" applyProtection="1">
      <alignment horizontal="center" vertical="center"/>
      <protection locked="0"/>
    </xf>
    <xf numFmtId="10" fontId="18" fillId="0" borderId="35" xfId="0" applyNumberFormat="1" applyFont="1" applyFill="1" applyBorder="1" applyAlignment="1" applyProtection="1">
      <alignment horizontal="center" vertical="center"/>
    </xf>
    <xf numFmtId="10" fontId="16" fillId="0" borderId="4" xfId="0" applyNumberFormat="1" applyFont="1" applyFill="1" applyBorder="1" applyAlignment="1">
      <alignment horizontal="center" vertical="center"/>
    </xf>
    <xf numFmtId="10" fontId="18" fillId="0" borderId="3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22" fillId="2" borderId="1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8" fontId="21" fillId="0" borderId="11" xfId="0" applyNumberFormat="1" applyFont="1" applyBorder="1" applyAlignment="1">
      <alignment vertical="center"/>
    </xf>
    <xf numFmtId="17" fontId="21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4" fillId="10" borderId="4" xfId="0" applyFont="1" applyFill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3" fontId="5" fillId="0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wrapText="1"/>
    </xf>
    <xf numFmtId="43" fontId="10" fillId="0" borderId="0" xfId="2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164" fontId="10" fillId="10" borderId="44" xfId="3" applyFont="1" applyFill="1" applyBorder="1" applyAlignment="1">
      <alignment horizontal="center" vertical="center"/>
    </xf>
    <xf numFmtId="0" fontId="10" fillId="10" borderId="44" xfId="0" applyFont="1" applyFill="1" applyBorder="1" applyAlignment="1">
      <alignment horizontal="center" vertical="center"/>
    </xf>
    <xf numFmtId="43" fontId="10" fillId="10" borderId="45" xfId="2" applyFont="1" applyFill="1" applyBorder="1" applyAlignment="1">
      <alignment horizontal="center" vertical="center"/>
    </xf>
    <xf numFmtId="43" fontId="10" fillId="0" borderId="0" xfId="2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49" fontId="10" fillId="5" borderId="0" xfId="0" applyNumberFormat="1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43" fontId="10" fillId="5" borderId="0" xfId="2" applyFont="1" applyFill="1" applyBorder="1" applyAlignment="1">
      <alignment horizontal="right"/>
    </xf>
    <xf numFmtId="164" fontId="10" fillId="5" borderId="0" xfId="3" applyFont="1" applyFill="1" applyBorder="1" applyAlignment="1">
      <alignment horizontal="center" vertical="center"/>
    </xf>
    <xf numFmtId="43" fontId="10" fillId="5" borderId="0" xfId="2" applyFont="1" applyFill="1" applyBorder="1" applyAlignment="1">
      <alignment horizontal="center" vertical="center"/>
    </xf>
    <xf numFmtId="0" fontId="10" fillId="4" borderId="40" xfId="0" applyFont="1" applyFill="1" applyBorder="1" applyAlignment="1">
      <alignment horizontal="center"/>
    </xf>
    <xf numFmtId="43" fontId="5" fillId="0" borderId="0" xfId="2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3" fontId="5" fillId="0" borderId="0" xfId="2" applyFont="1" applyFill="1" applyAlignment="1">
      <alignment horizontal="right" vertical="center"/>
    </xf>
    <xf numFmtId="168" fontId="10" fillId="10" borderId="44" xfId="3" applyNumberFormat="1" applyFont="1" applyFill="1" applyBorder="1" applyAlignment="1"/>
    <xf numFmtId="168" fontId="10" fillId="10" borderId="44" xfId="0" applyNumberFormat="1" applyFont="1" applyFill="1" applyBorder="1" applyAlignment="1"/>
    <xf numFmtId="165" fontId="10" fillId="10" borderId="45" xfId="2" applyNumberFormat="1" applyFont="1" applyFill="1" applyBorder="1" applyAlignment="1">
      <alignment horizontal="right"/>
    </xf>
    <xf numFmtId="164" fontId="10" fillId="0" borderId="0" xfId="3" applyFont="1" applyFill="1" applyBorder="1" applyAlignment="1"/>
    <xf numFmtId="4" fontId="10" fillId="0" borderId="0" xfId="0" applyNumberFormat="1" applyFont="1" applyFill="1" applyBorder="1" applyAlignment="1">
      <alignment vertical="center"/>
    </xf>
    <xf numFmtId="43" fontId="10" fillId="0" borderId="0" xfId="2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43" fontId="5" fillId="0" borderId="0" xfId="2" applyFont="1" applyBorder="1" applyAlignment="1">
      <alignment horizontal="right"/>
    </xf>
    <xf numFmtId="0" fontId="5" fillId="0" borderId="0" xfId="0" applyFont="1" applyBorder="1"/>
    <xf numFmtId="43" fontId="5" fillId="0" borderId="0" xfId="2" applyFo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43" fontId="5" fillId="0" borderId="0" xfId="2" applyFont="1" applyAlignment="1">
      <alignment horizontal="right"/>
    </xf>
    <xf numFmtId="44" fontId="5" fillId="0" borderId="4" xfId="1" applyFont="1" applyFill="1" applyBorder="1" applyAlignment="1">
      <alignment horizontal="center" vertical="center"/>
    </xf>
    <xf numFmtId="44" fontId="0" fillId="0" borderId="0" xfId="0" applyNumberFormat="1"/>
    <xf numFmtId="9" fontId="5" fillId="4" borderId="4" xfId="4" applyFont="1" applyFill="1" applyBorder="1" applyAlignment="1">
      <alignment horizontal="center" vertical="center" wrapText="1"/>
    </xf>
    <xf numFmtId="39" fontId="5" fillId="0" borderId="4" xfId="2" applyNumberFormat="1" applyFont="1" applyFill="1" applyBorder="1" applyAlignment="1">
      <alignment horizontal="center" vertical="center"/>
    </xf>
    <xf numFmtId="49" fontId="10" fillId="10" borderId="55" xfId="0" applyNumberFormat="1" applyFont="1" applyFill="1" applyBorder="1" applyAlignment="1">
      <alignment horizontal="center" vertical="center"/>
    </xf>
    <xf numFmtId="49" fontId="10" fillId="10" borderId="60" xfId="0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3" fontId="5" fillId="0" borderId="5" xfId="2" applyFont="1" applyFill="1" applyBorder="1" applyAlignment="1">
      <alignment horizontal="center" vertical="center"/>
    </xf>
    <xf numFmtId="10" fontId="5" fillId="0" borderId="6" xfId="2" applyNumberFormat="1" applyFont="1" applyFill="1" applyBorder="1" applyAlignment="1">
      <alignment horizontal="center" vertical="center"/>
    </xf>
    <xf numFmtId="10" fontId="5" fillId="0" borderId="65" xfId="2" applyNumberFormat="1" applyFont="1" applyFill="1" applyBorder="1" applyAlignment="1">
      <alignment horizontal="center" vertical="center"/>
    </xf>
    <xf numFmtId="164" fontId="5" fillId="11" borderId="0" xfId="3" applyFont="1" applyFill="1" applyBorder="1" applyAlignment="1"/>
    <xf numFmtId="2" fontId="5" fillId="11" borderId="0" xfId="0" applyNumberFormat="1" applyFont="1" applyFill="1" applyAlignment="1">
      <alignment vertical="center"/>
    </xf>
    <xf numFmtId="44" fontId="26" fillId="11" borderId="0" xfId="1" applyFont="1" applyFill="1" applyBorder="1" applyAlignment="1">
      <alignment horizontal="center" vertical="center"/>
    </xf>
    <xf numFmtId="165" fontId="26" fillId="11" borderId="0" xfId="0" applyNumberFormat="1" applyFont="1" applyFill="1" applyBorder="1" applyAlignment="1">
      <alignment vertical="center"/>
    </xf>
    <xf numFmtId="44" fontId="5" fillId="0" borderId="74" xfId="1" applyFont="1" applyFill="1" applyBorder="1" applyAlignment="1">
      <alignment horizontal="center" vertical="center"/>
    </xf>
    <xf numFmtId="44" fontId="5" fillId="11" borderId="0" xfId="1" applyFont="1" applyFill="1" applyAlignment="1">
      <alignment vertical="center"/>
    </xf>
    <xf numFmtId="0" fontId="5" fillId="11" borderId="0" xfId="0" applyFont="1" applyFill="1" applyAlignment="1">
      <alignment vertical="center"/>
    </xf>
    <xf numFmtId="44" fontId="10" fillId="11" borderId="0" xfId="1" applyFont="1" applyFill="1" applyAlignment="1">
      <alignment horizontal="center" vertical="center"/>
    </xf>
    <xf numFmtId="44" fontId="5" fillId="0" borderId="0" xfId="1" applyFont="1" applyAlignment="1">
      <alignment vertical="center"/>
    </xf>
    <xf numFmtId="44" fontId="5" fillId="0" borderId="0" xfId="0" applyNumberFormat="1" applyFont="1" applyAlignment="1">
      <alignment vertical="center"/>
    </xf>
    <xf numFmtId="7" fontId="5" fillId="0" borderId="0" xfId="0" applyNumberFormat="1" applyFont="1" applyAlignment="1">
      <alignment vertical="center"/>
    </xf>
    <xf numFmtId="44" fontId="10" fillId="0" borderId="0" xfId="1" applyFont="1" applyFill="1" applyAlignment="1">
      <alignment horizontal="center" vertical="center"/>
    </xf>
    <xf numFmtId="44" fontId="26" fillId="0" borderId="0" xfId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vertical="center"/>
    </xf>
    <xf numFmtId="2" fontId="5" fillId="0" borderId="0" xfId="0" applyNumberFormat="1" applyFont="1" applyFill="1" applyAlignment="1">
      <alignment vertical="center"/>
    </xf>
    <xf numFmtId="44" fontId="5" fillId="0" borderId="0" xfId="1" applyFont="1" applyFill="1" applyAlignment="1">
      <alignment vertical="center"/>
    </xf>
    <xf numFmtId="43" fontId="5" fillId="0" borderId="78" xfId="2" applyFont="1" applyBorder="1" applyAlignment="1">
      <alignment horizontal="center" vertical="center"/>
    </xf>
    <xf numFmtId="44" fontId="5" fillId="11" borderId="79" xfId="1" applyFont="1" applyFill="1" applyBorder="1" applyAlignment="1">
      <alignment vertical="center"/>
    </xf>
    <xf numFmtId="43" fontId="5" fillId="0" borderId="80" xfId="2" applyFont="1" applyBorder="1" applyAlignment="1">
      <alignment horizontal="center" vertical="center"/>
    </xf>
    <xf numFmtId="44" fontId="5" fillId="11" borderId="81" xfId="0" applyNumberFormat="1" applyFont="1" applyFill="1" applyBorder="1" applyAlignment="1">
      <alignment vertical="center"/>
    </xf>
    <xf numFmtId="43" fontId="5" fillId="11" borderId="81" xfId="0" applyNumberFormat="1" applyFont="1" applyFill="1" applyBorder="1" applyAlignment="1">
      <alignment vertical="center"/>
    </xf>
    <xf numFmtId="0" fontId="5" fillId="11" borderId="81" xfId="0" applyFont="1" applyFill="1" applyBorder="1" applyAlignment="1">
      <alignment vertical="center"/>
    </xf>
    <xf numFmtId="43" fontId="5" fillId="0" borderId="82" xfId="2" applyFont="1" applyBorder="1" applyAlignment="1">
      <alignment horizontal="center" vertical="center"/>
    </xf>
    <xf numFmtId="44" fontId="5" fillId="11" borderId="83" xfId="0" applyNumberFormat="1" applyFont="1" applyFill="1" applyBorder="1" applyAlignment="1">
      <alignment vertical="center"/>
    </xf>
    <xf numFmtId="44" fontId="21" fillId="3" borderId="57" xfId="1" applyFont="1" applyFill="1" applyBorder="1" applyAlignment="1">
      <alignment horizontal="center" vertical="center"/>
    </xf>
    <xf numFmtId="44" fontId="21" fillId="3" borderId="62" xfId="1" applyFont="1" applyFill="1" applyBorder="1" applyAlignment="1">
      <alignment horizontal="center" vertical="center"/>
    </xf>
    <xf numFmtId="44" fontId="21" fillId="0" borderId="57" xfId="0" applyNumberFormat="1" applyFont="1" applyBorder="1" applyAlignment="1">
      <alignment horizontal="center" vertical="center"/>
    </xf>
    <xf numFmtId="44" fontId="21" fillId="0" borderId="62" xfId="0" applyNumberFormat="1" applyFont="1" applyBorder="1" applyAlignment="1">
      <alignment horizontal="center" vertical="center"/>
    </xf>
    <xf numFmtId="0" fontId="21" fillId="0" borderId="57" xfId="0" applyFont="1" applyBorder="1" applyAlignment="1">
      <alignment horizontal="left" vertical="top" wrapText="1"/>
    </xf>
    <xf numFmtId="0" fontId="21" fillId="0" borderId="62" xfId="0" applyFont="1" applyBorder="1" applyAlignment="1">
      <alignment horizontal="left" vertical="top" wrapText="1"/>
    </xf>
    <xf numFmtId="0" fontId="21" fillId="0" borderId="57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44" fontId="21" fillId="3" borderId="57" xfId="1" applyFont="1" applyFill="1" applyBorder="1" applyAlignment="1">
      <alignment horizontal="center" vertical="center" wrapText="1"/>
    </xf>
    <xf numFmtId="44" fontId="21" fillId="3" borderId="62" xfId="1" applyFont="1" applyFill="1" applyBorder="1" applyAlignment="1">
      <alignment horizontal="center" vertical="center" wrapText="1"/>
    </xf>
    <xf numFmtId="44" fontId="21" fillId="0" borderId="57" xfId="1" applyFont="1" applyBorder="1" applyAlignment="1">
      <alignment horizontal="center" vertical="center"/>
    </xf>
    <xf numFmtId="44" fontId="21" fillId="0" borderId="62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22" fillId="0" borderId="3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22" fillId="10" borderId="63" xfId="0" applyFont="1" applyFill="1" applyBorder="1" applyAlignment="1">
      <alignment horizontal="center" vertical="center"/>
    </xf>
    <xf numFmtId="0" fontId="22" fillId="10" borderId="64" xfId="0" applyFont="1" applyFill="1" applyBorder="1" applyAlignment="1">
      <alignment horizontal="center" vertical="center"/>
    </xf>
    <xf numFmtId="0" fontId="22" fillId="10" borderId="65" xfId="0" applyFont="1" applyFill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0" fontId="22" fillId="0" borderId="65" xfId="0" applyFont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165" fontId="5" fillId="0" borderId="5" xfId="3" applyNumberFormat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165" fontId="5" fillId="0" borderId="71" xfId="2" applyNumberFormat="1" applyFont="1" applyFill="1" applyBorder="1" applyAlignment="1">
      <alignment horizontal="center" vertical="center"/>
    </xf>
    <xf numFmtId="165" fontId="5" fillId="0" borderId="72" xfId="2" applyNumberFormat="1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67" fontId="5" fillId="0" borderId="5" xfId="2" applyNumberFormat="1" applyFont="1" applyFill="1" applyBorder="1" applyAlignment="1">
      <alignment horizontal="center" vertical="center"/>
    </xf>
    <xf numFmtId="167" fontId="5" fillId="0" borderId="6" xfId="2" applyNumberFormat="1" applyFont="1" applyFill="1" applyBorder="1" applyAlignment="1">
      <alignment horizontal="center" vertical="center"/>
    </xf>
    <xf numFmtId="0" fontId="13" fillId="10" borderId="52" xfId="0" applyFont="1" applyFill="1" applyBorder="1" applyAlignment="1">
      <alignment horizontal="center" vertical="center"/>
    </xf>
    <xf numFmtId="0" fontId="13" fillId="10" borderId="53" xfId="0" applyFont="1" applyFill="1" applyBorder="1" applyAlignment="1">
      <alignment horizontal="center" vertical="center"/>
    </xf>
    <xf numFmtId="0" fontId="13" fillId="10" borderId="54" xfId="0" applyFont="1" applyFill="1" applyBorder="1" applyAlignment="1">
      <alignment horizontal="center" vertical="center"/>
    </xf>
    <xf numFmtId="0" fontId="13" fillId="10" borderId="58" xfId="0" applyFont="1" applyFill="1" applyBorder="1" applyAlignment="1">
      <alignment horizontal="center" vertical="center"/>
    </xf>
    <xf numFmtId="0" fontId="13" fillId="10" borderId="39" xfId="0" applyFont="1" applyFill="1" applyBorder="1" applyAlignment="1">
      <alignment horizontal="center" vertical="center"/>
    </xf>
    <xf numFmtId="0" fontId="13" fillId="10" borderId="59" xfId="0" applyFont="1" applyFill="1" applyBorder="1" applyAlignment="1">
      <alignment horizontal="center" vertical="center"/>
    </xf>
    <xf numFmtId="165" fontId="13" fillId="10" borderId="55" xfId="2" applyNumberFormat="1" applyFont="1" applyFill="1" applyBorder="1" applyAlignment="1">
      <alignment horizontal="center" vertical="center"/>
    </xf>
    <xf numFmtId="165" fontId="13" fillId="10" borderId="60" xfId="2" applyNumberFormat="1" applyFont="1" applyFill="1" applyBorder="1" applyAlignment="1">
      <alignment horizontal="center" vertical="center"/>
    </xf>
    <xf numFmtId="165" fontId="13" fillId="10" borderId="56" xfId="2" applyNumberFormat="1" applyFont="1" applyFill="1" applyBorder="1" applyAlignment="1">
      <alignment horizontal="center" vertical="center"/>
    </xf>
    <xf numFmtId="165" fontId="13" fillId="10" borderId="61" xfId="2" applyNumberFormat="1" applyFont="1" applyFill="1" applyBorder="1" applyAlignment="1">
      <alignment horizontal="center" vertical="center"/>
    </xf>
    <xf numFmtId="165" fontId="13" fillId="10" borderId="57" xfId="2" applyNumberFormat="1" applyFont="1" applyFill="1" applyBorder="1" applyAlignment="1">
      <alignment horizontal="center" vertical="center"/>
    </xf>
    <xf numFmtId="43" fontId="13" fillId="10" borderId="62" xfId="2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top"/>
    </xf>
    <xf numFmtId="0" fontId="10" fillId="10" borderId="40" xfId="0" applyFont="1" applyFill="1" applyBorder="1" applyAlignment="1">
      <alignment horizontal="center" vertical="center"/>
    </xf>
    <xf numFmtId="0" fontId="10" fillId="10" borderId="43" xfId="0" applyFont="1" applyFill="1" applyBorder="1" applyAlignment="1">
      <alignment horizontal="center" vertical="center"/>
    </xf>
    <xf numFmtId="0" fontId="10" fillId="10" borderId="41" xfId="0" applyFont="1" applyFill="1" applyBorder="1" applyAlignment="1">
      <alignment horizontal="center" vertical="center" wrapText="1"/>
    </xf>
    <xf numFmtId="0" fontId="10" fillId="10" borderId="44" xfId="0" applyFont="1" applyFill="1" applyBorder="1" applyAlignment="1">
      <alignment horizontal="center" vertical="center" wrapText="1"/>
    </xf>
    <xf numFmtId="43" fontId="10" fillId="10" borderId="41" xfId="2" applyFont="1" applyFill="1" applyBorder="1" applyAlignment="1">
      <alignment horizontal="center" vertical="center"/>
    </xf>
    <xf numFmtId="43" fontId="10" fillId="10" borderId="44" xfId="2" applyFont="1" applyFill="1" applyBorder="1" applyAlignment="1">
      <alignment horizontal="center" vertical="center"/>
    </xf>
    <xf numFmtId="0" fontId="10" fillId="10" borderId="41" xfId="0" applyFont="1" applyFill="1" applyBorder="1" applyAlignment="1">
      <alignment horizontal="center" vertical="center"/>
    </xf>
    <xf numFmtId="0" fontId="10" fillId="10" borderId="44" xfId="0" applyFont="1" applyFill="1" applyBorder="1" applyAlignment="1">
      <alignment horizontal="center" vertical="center"/>
    </xf>
    <xf numFmtId="164" fontId="10" fillId="10" borderId="41" xfId="3" applyFont="1" applyFill="1" applyBorder="1" applyAlignment="1">
      <alignment horizontal="center" vertical="center"/>
    </xf>
    <xf numFmtId="164" fontId="10" fillId="10" borderId="42" xfId="3" applyFont="1" applyFill="1" applyBorder="1" applyAlignment="1">
      <alignment horizontal="center" vertical="center"/>
    </xf>
    <xf numFmtId="0" fontId="10" fillId="4" borderId="46" xfId="0" applyFont="1" applyFill="1" applyBorder="1" applyAlignment="1">
      <alignment horizontal="center" wrapText="1"/>
    </xf>
    <xf numFmtId="0" fontId="10" fillId="4" borderId="47" xfId="0" applyFont="1" applyFill="1" applyBorder="1" applyAlignment="1">
      <alignment horizontal="center" wrapText="1"/>
    </xf>
    <xf numFmtId="0" fontId="10" fillId="4" borderId="48" xfId="0" applyFont="1" applyFill="1" applyBorder="1" applyAlignment="1">
      <alignment horizontal="center" wrapText="1"/>
    </xf>
    <xf numFmtId="0" fontId="10" fillId="10" borderId="49" xfId="0" applyFont="1" applyFill="1" applyBorder="1" applyAlignment="1">
      <alignment horizontal="right"/>
    </xf>
    <xf numFmtId="0" fontId="10" fillId="10" borderId="50" xfId="0" applyFont="1" applyFill="1" applyBorder="1" applyAlignment="1">
      <alignment horizontal="right"/>
    </xf>
    <xf numFmtId="0" fontId="10" fillId="10" borderId="51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43" fontId="5" fillId="4" borderId="63" xfId="2" applyFont="1" applyFill="1" applyBorder="1" applyAlignment="1">
      <alignment horizontal="center" vertical="center"/>
    </xf>
    <xf numFmtId="43" fontId="5" fillId="4" borderId="65" xfId="2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5" borderId="5" xfId="2" applyNumberFormat="1" applyFont="1" applyFill="1" applyBorder="1" applyAlignment="1">
      <alignment horizontal="center" vertical="center"/>
    </xf>
    <xf numFmtId="0" fontId="5" fillId="5" borderId="6" xfId="2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10" fontId="5" fillId="0" borderId="5" xfId="2" applyNumberFormat="1" applyFont="1" applyFill="1" applyBorder="1" applyAlignment="1">
      <alignment horizontal="center" vertical="center"/>
    </xf>
    <xf numFmtId="10" fontId="5" fillId="0" borderId="75" xfId="2" applyNumberFormat="1" applyFont="1" applyFill="1" applyBorder="1" applyAlignment="1">
      <alignment horizontal="center" vertical="center"/>
    </xf>
    <xf numFmtId="10" fontId="5" fillId="0" borderId="76" xfId="2" applyNumberFormat="1" applyFont="1" applyFill="1" applyBorder="1" applyAlignment="1">
      <alignment horizontal="center" vertical="center"/>
    </xf>
    <xf numFmtId="10" fontId="5" fillId="0" borderId="66" xfId="2" applyNumberFormat="1" applyFont="1" applyFill="1" applyBorder="1" applyAlignment="1">
      <alignment horizontal="center" vertical="center"/>
    </xf>
    <xf numFmtId="43" fontId="5" fillId="0" borderId="0" xfId="2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0" fontId="5" fillId="0" borderId="74" xfId="2" applyNumberFormat="1" applyFont="1" applyFill="1" applyBorder="1" applyAlignment="1">
      <alignment horizontal="center" vertical="center"/>
    </xf>
    <xf numFmtId="10" fontId="5" fillId="0" borderId="77" xfId="2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center" vertical="top"/>
    </xf>
    <xf numFmtId="49" fontId="5" fillId="0" borderId="64" xfId="0" applyNumberFormat="1" applyFont="1" applyBorder="1" applyAlignment="1">
      <alignment horizontal="center" vertical="top"/>
    </xf>
    <xf numFmtId="49" fontId="5" fillId="0" borderId="65" xfId="0" applyNumberFormat="1" applyFont="1" applyBorder="1" applyAlignment="1">
      <alignment horizontal="center" vertical="top"/>
    </xf>
    <xf numFmtId="0" fontId="5" fillId="5" borderId="73" xfId="0" applyFont="1" applyFill="1" applyBorder="1" applyAlignment="1">
      <alignment horizontal="center" vertical="center" wrapText="1"/>
    </xf>
    <xf numFmtId="0" fontId="5" fillId="5" borderId="6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37" xfId="0" applyFont="1" applyBorder="1" applyAlignment="1">
      <alignment vertical="center"/>
    </xf>
    <xf numFmtId="0" fontId="17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3" fillId="6" borderId="7" xfId="0" applyFont="1" applyFill="1" applyBorder="1" applyAlignment="1" applyProtection="1">
      <alignment vertical="center"/>
      <protection locked="0"/>
    </xf>
    <xf numFmtId="0" fontId="13" fillId="6" borderId="7" xfId="0" applyFont="1" applyFill="1" applyBorder="1" applyAlignment="1" applyProtection="1">
      <alignment vertical="distributed"/>
      <protection locked="0"/>
    </xf>
    <xf numFmtId="10" fontId="8" fillId="7" borderId="3" xfId="0" applyNumberFormat="1" applyFont="1" applyFill="1" applyBorder="1" applyAlignment="1">
      <alignment horizontal="justify" vertical="top" wrapText="1"/>
    </xf>
    <xf numFmtId="10" fontId="8" fillId="7" borderId="2" xfId="0" applyNumberFormat="1" applyFont="1" applyFill="1" applyBorder="1" applyAlignment="1">
      <alignment horizontal="justify" vertical="top" wrapText="1"/>
    </xf>
    <xf numFmtId="10" fontId="8" fillId="7" borderId="1" xfId="0" applyNumberFormat="1" applyFont="1" applyFill="1" applyBorder="1" applyAlignment="1">
      <alignment horizontal="justify" vertical="top" wrapText="1"/>
    </xf>
    <xf numFmtId="9" fontId="8" fillId="7" borderId="0" xfId="4" applyFont="1" applyFill="1" applyBorder="1" applyAlignment="1">
      <alignment horizontal="center" vertical="center"/>
    </xf>
    <xf numFmtId="9" fontId="8" fillId="7" borderId="10" xfId="4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/>
    </xf>
    <xf numFmtId="9" fontId="8" fillId="7" borderId="2" xfId="4" applyFont="1" applyFill="1" applyBorder="1" applyAlignment="1">
      <alignment horizontal="center" vertical="center"/>
    </xf>
    <xf numFmtId="9" fontId="8" fillId="7" borderId="1" xfId="4" applyFont="1" applyFill="1" applyBorder="1" applyAlignment="1">
      <alignment horizontal="center" vertical="center"/>
    </xf>
    <xf numFmtId="10" fontId="13" fillId="0" borderId="12" xfId="0" applyNumberFormat="1" applyFont="1" applyBorder="1" applyAlignment="1">
      <alignment horizontal="distributed" vertical="top"/>
    </xf>
    <xf numFmtId="0" fontId="13" fillId="0" borderId="13" xfId="0" applyFont="1" applyBorder="1" applyAlignment="1">
      <alignment horizontal="distributed" vertical="top"/>
    </xf>
    <xf numFmtId="0" fontId="13" fillId="0" borderId="14" xfId="0" applyFont="1" applyBorder="1" applyAlignment="1">
      <alignment horizontal="distributed" vertical="top"/>
    </xf>
    <xf numFmtId="0" fontId="16" fillId="8" borderId="20" xfId="0" applyFont="1" applyFill="1" applyBorder="1" applyAlignment="1">
      <alignment horizontal="center" vertical="center"/>
    </xf>
    <xf numFmtId="0" fontId="16" fillId="8" borderId="24" xfId="0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6" fillId="8" borderId="3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</cellXfs>
  <cellStyles count="5">
    <cellStyle name="Moeda" xfId="1" builtinId="4"/>
    <cellStyle name="Normal" xfId="0" builtinId="0"/>
    <cellStyle name="Porcentagem" xfId="4" builtinId="5"/>
    <cellStyle name="Separador de milhares_Plan1" xfId="3"/>
    <cellStyle name="Vírgula" xfId="2" builtinId="3"/>
  </cellStyles>
  <dxfs count="14"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521803</xdr:colOff>
      <xdr:row>0</xdr:row>
      <xdr:rowOff>16330</xdr:rowOff>
    </xdr:from>
    <xdr:to>
      <xdr:col>1</xdr:col>
      <xdr:colOff>571500</xdr:colOff>
      <xdr:row>0</xdr:row>
      <xdr:rowOff>616565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03" y="16330"/>
          <a:ext cx="670893" cy="60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319769</xdr:colOff>
      <xdr:row>0</xdr:row>
      <xdr:rowOff>57150</xdr:rowOff>
    </xdr:from>
    <xdr:to>
      <xdr:col>2</xdr:col>
      <xdr:colOff>390525</xdr:colOff>
      <xdr:row>0</xdr:row>
      <xdr:rowOff>514350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094" y="57150"/>
          <a:ext cx="613681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95250</xdr:rowOff>
    </xdr:from>
    <xdr:to>
      <xdr:col>1</xdr:col>
      <xdr:colOff>942974</xdr:colOff>
      <xdr:row>0</xdr:row>
      <xdr:rowOff>1089169</xdr:rowOff>
    </xdr:to>
    <xdr:pic>
      <xdr:nvPicPr>
        <xdr:cNvPr id="2" name="Picture 7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95250"/>
          <a:ext cx="923925" cy="993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95250</xdr:rowOff>
    </xdr:from>
    <xdr:to>
      <xdr:col>1</xdr:col>
      <xdr:colOff>942974</xdr:colOff>
      <xdr:row>0</xdr:row>
      <xdr:rowOff>1089169</xdr:rowOff>
    </xdr:to>
    <xdr:pic>
      <xdr:nvPicPr>
        <xdr:cNvPr id="3" name="Picture 7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95250"/>
          <a:ext cx="923925" cy="993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1\Engenharia\Ovidio\RUA%20IZIDIO%20SICURO\BDI%20modelo%20sem%20desonera&#231;&#227;o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2622_2013_TCU"/>
      <sheetName val="BDI modelo sem desoneração2017"/>
    </sheetNames>
    <sheetDataSet>
      <sheetData sheetId="0"/>
      <sheetData sheetId="1">
        <row r="3">
          <cell r="G3">
            <v>3.7999999999999999E-2</v>
          </cell>
          <cell r="H3">
            <v>4.0099999999999997E-2</v>
          </cell>
          <cell r="I3">
            <v>4.6699999999999998E-2</v>
          </cell>
        </row>
        <row r="4">
          <cell r="G4">
            <v>3.2000000000000002E-3</v>
          </cell>
          <cell r="H4">
            <v>4.0000000000000001E-3</v>
          </cell>
          <cell r="I4">
            <v>7.4000000000000003E-3</v>
          </cell>
        </row>
        <row r="5">
          <cell r="G5">
            <v>5.0000000000000001E-3</v>
          </cell>
          <cell r="H5">
            <v>5.5999999999999999E-3</v>
          </cell>
          <cell r="I5">
            <v>9.7000000000000003E-3</v>
          </cell>
        </row>
        <row r="6">
          <cell r="G6">
            <v>1.0200000000000001E-2</v>
          </cell>
          <cell r="H6">
            <v>1.11E-2</v>
          </cell>
          <cell r="I6">
            <v>1.21E-2</v>
          </cell>
        </row>
        <row r="7">
          <cell r="G7">
            <v>6.6400000000000001E-2</v>
          </cell>
          <cell r="H7">
            <v>7.2999999999999995E-2</v>
          </cell>
          <cell r="I7">
            <v>8.6900000000000005E-2</v>
          </cell>
        </row>
        <row r="12">
          <cell r="K12">
            <v>0.24</v>
          </cell>
        </row>
        <row r="13">
          <cell r="K13">
            <v>0.24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115" zoomScaleNormal="115" workbookViewId="0">
      <selection activeCell="B8" sqref="B8:B9"/>
    </sheetView>
  </sheetViews>
  <sheetFormatPr defaultRowHeight="15"/>
  <cols>
    <col min="1" max="1" width="9.28515625" bestFit="1" customWidth="1"/>
    <col min="2" max="2" width="52.42578125" customWidth="1"/>
    <col min="3" max="3" width="6.7109375" customWidth="1"/>
    <col min="4" max="4" width="14.7109375" customWidth="1"/>
    <col min="5" max="5" width="17.85546875" bestFit="1" customWidth="1"/>
    <col min="6" max="6" width="18.5703125" customWidth="1"/>
    <col min="7" max="7" width="13.5703125" bestFit="1" customWidth="1"/>
    <col min="10" max="10" width="14.42578125" bestFit="1" customWidth="1"/>
  </cols>
  <sheetData>
    <row r="1" spans="1:10" ht="48.75" customHeight="1" thickBot="1">
      <c r="A1" s="176" t="s">
        <v>3</v>
      </c>
      <c r="B1" s="176"/>
      <c r="C1" s="176"/>
      <c r="D1" s="176"/>
      <c r="E1" s="176"/>
      <c r="F1" s="176"/>
      <c r="G1" s="176"/>
    </row>
    <row r="2" spans="1:10" ht="11.25" customHeight="1" thickBot="1">
      <c r="A2" s="177" t="s">
        <v>113</v>
      </c>
      <c r="B2" s="177"/>
      <c r="C2" s="177"/>
      <c r="D2" s="177"/>
      <c r="E2" s="177"/>
      <c r="F2" s="177"/>
      <c r="G2" s="177"/>
    </row>
    <row r="3" spans="1:10" ht="0.75" hidden="1" customHeight="1" thickBot="1">
      <c r="A3" s="177"/>
      <c r="B3" s="177"/>
      <c r="C3" s="177"/>
      <c r="D3" s="177"/>
      <c r="E3" s="177"/>
      <c r="F3" s="177"/>
      <c r="G3" s="177"/>
    </row>
    <row r="4" spans="1:10" ht="14.25" customHeight="1" thickBot="1">
      <c r="A4" s="178" t="s">
        <v>4</v>
      </c>
      <c r="B4" s="178"/>
      <c r="C4" s="178"/>
      <c r="D4" s="178"/>
      <c r="E4" s="178"/>
      <c r="F4" s="178"/>
      <c r="G4" s="178"/>
    </row>
    <row r="5" spans="1:10" ht="11.25" customHeight="1" thickBot="1">
      <c r="A5" s="179" t="s">
        <v>92</v>
      </c>
      <c r="B5" s="179"/>
      <c r="C5" s="179"/>
      <c r="D5" s="179"/>
      <c r="E5" s="179"/>
      <c r="F5" s="179"/>
      <c r="G5" s="179"/>
    </row>
    <row r="6" spans="1:10" ht="11.25" customHeight="1" thickBot="1">
      <c r="A6" s="180" t="s">
        <v>63</v>
      </c>
      <c r="B6" s="180" t="s">
        <v>0</v>
      </c>
      <c r="C6" s="180" t="s">
        <v>1</v>
      </c>
      <c r="D6" s="180" t="s">
        <v>2</v>
      </c>
      <c r="E6" s="180"/>
      <c r="F6" s="180"/>
      <c r="G6" s="180" t="s">
        <v>115</v>
      </c>
    </row>
    <row r="7" spans="1:10" ht="9.75" customHeight="1" thickBot="1">
      <c r="A7" s="180"/>
      <c r="B7" s="180"/>
      <c r="C7" s="180"/>
      <c r="D7" s="78" t="s">
        <v>88</v>
      </c>
      <c r="E7" s="78" t="s">
        <v>90</v>
      </c>
      <c r="F7" s="78" t="s">
        <v>89</v>
      </c>
      <c r="G7" s="180"/>
    </row>
    <row r="8" spans="1:10" ht="300.75" customHeight="1">
      <c r="A8" s="170" t="s">
        <v>83</v>
      </c>
      <c r="B8" s="168" t="s">
        <v>114</v>
      </c>
      <c r="C8" s="170" t="s">
        <v>1</v>
      </c>
      <c r="D8" s="172">
        <v>79026.28</v>
      </c>
      <c r="E8" s="174">
        <v>100000</v>
      </c>
      <c r="F8" s="164">
        <v>92000</v>
      </c>
      <c r="G8" s="166">
        <f>AVERAGE(D8:F9)</f>
        <v>90342.093333333338</v>
      </c>
    </row>
    <row r="9" spans="1:10" ht="94.5" customHeight="1" thickBot="1">
      <c r="A9" s="171"/>
      <c r="B9" s="169"/>
      <c r="C9" s="171"/>
      <c r="D9" s="173"/>
      <c r="E9" s="175"/>
      <c r="F9" s="165"/>
      <c r="G9" s="167"/>
      <c r="J9" s="131"/>
    </row>
    <row r="10" spans="1:10" ht="15.75" thickBot="1">
      <c r="A10" s="184" t="s">
        <v>61</v>
      </c>
      <c r="B10" s="185"/>
      <c r="C10" s="185"/>
      <c r="D10" s="185"/>
      <c r="E10" s="185"/>
      <c r="F10" s="186"/>
      <c r="G10" s="81">
        <f>SUM(G8:G8)</f>
        <v>90342.093333333338</v>
      </c>
    </row>
    <row r="11" spans="1:10" ht="69.75" customHeight="1">
      <c r="A11" s="79"/>
      <c r="B11" s="80"/>
      <c r="C11" s="80"/>
      <c r="D11" s="80"/>
      <c r="E11" s="80"/>
      <c r="F11" s="80"/>
      <c r="G11" s="80"/>
    </row>
    <row r="12" spans="1:10" ht="12" customHeight="1">
      <c r="A12" s="187" t="s">
        <v>64</v>
      </c>
      <c r="B12" s="188"/>
      <c r="C12" s="188"/>
      <c r="D12" s="188"/>
      <c r="E12" s="188"/>
      <c r="F12" s="188"/>
      <c r="G12" s="189"/>
    </row>
    <row r="13" spans="1:10" ht="12" customHeight="1">
      <c r="A13" s="187"/>
      <c r="B13" s="189"/>
      <c r="C13" s="192" t="s">
        <v>71</v>
      </c>
      <c r="D13" s="192"/>
      <c r="E13" s="86" t="s">
        <v>68</v>
      </c>
      <c r="F13" s="85" t="s">
        <v>69</v>
      </c>
      <c r="G13" s="85" t="s">
        <v>70</v>
      </c>
    </row>
    <row r="14" spans="1:10" ht="12" customHeight="1">
      <c r="A14" s="190" t="s">
        <v>65</v>
      </c>
      <c r="B14" s="191"/>
      <c r="C14" s="193" t="s">
        <v>88</v>
      </c>
      <c r="D14" s="193"/>
      <c r="E14" s="84" t="s">
        <v>99</v>
      </c>
      <c r="F14" s="83" t="s">
        <v>91</v>
      </c>
      <c r="G14" s="82">
        <v>43709</v>
      </c>
    </row>
    <row r="15" spans="1:10" ht="12" customHeight="1">
      <c r="A15" s="190" t="s">
        <v>66</v>
      </c>
      <c r="B15" s="191"/>
      <c r="C15" s="193" t="s">
        <v>90</v>
      </c>
      <c r="D15" s="193"/>
      <c r="E15" s="84" t="s">
        <v>98</v>
      </c>
      <c r="F15" s="83" t="s">
        <v>93</v>
      </c>
      <c r="G15" s="82">
        <v>43709</v>
      </c>
    </row>
    <row r="16" spans="1:10" ht="12" customHeight="1">
      <c r="A16" s="190" t="s">
        <v>67</v>
      </c>
      <c r="B16" s="191"/>
      <c r="C16" s="193" t="s">
        <v>89</v>
      </c>
      <c r="D16" s="193"/>
      <c r="E16" s="136" t="s">
        <v>96</v>
      </c>
      <c r="F16" s="83" t="s">
        <v>95</v>
      </c>
      <c r="G16" s="82">
        <v>43709</v>
      </c>
    </row>
    <row r="17" spans="1:7" ht="57.75" customHeight="1"/>
    <row r="18" spans="1:7" ht="12" customHeight="1">
      <c r="A18" s="194" t="s">
        <v>106</v>
      </c>
      <c r="B18" s="194"/>
      <c r="C18" s="194"/>
      <c r="D18" s="194"/>
      <c r="E18" s="194"/>
      <c r="F18" s="194"/>
      <c r="G18" s="194"/>
    </row>
    <row r="19" spans="1:7" ht="21.75" customHeight="1">
      <c r="A19" s="181" t="s">
        <v>15</v>
      </c>
      <c r="B19" s="181"/>
      <c r="C19" s="181"/>
      <c r="D19" s="181"/>
      <c r="E19" s="181"/>
      <c r="F19" s="181"/>
      <c r="G19" s="181"/>
    </row>
    <row r="20" spans="1:7" ht="12.95" customHeight="1">
      <c r="A20" s="182" t="s">
        <v>16</v>
      </c>
      <c r="B20" s="182"/>
      <c r="C20" s="182"/>
      <c r="D20" s="182"/>
      <c r="E20" s="182"/>
      <c r="F20" s="182"/>
      <c r="G20" s="182"/>
    </row>
    <row r="21" spans="1:7" ht="12.95" customHeight="1">
      <c r="A21" s="183" t="s">
        <v>17</v>
      </c>
      <c r="B21" s="183"/>
      <c r="C21" s="183"/>
      <c r="D21" s="183"/>
      <c r="E21" s="183"/>
      <c r="F21" s="183"/>
      <c r="G21" s="183"/>
    </row>
    <row r="22" spans="1:7" ht="12.95" customHeight="1">
      <c r="A22" s="183" t="s">
        <v>18</v>
      </c>
      <c r="B22" s="183"/>
      <c r="C22" s="183"/>
      <c r="D22" s="183"/>
      <c r="E22" s="183"/>
      <c r="F22" s="183"/>
      <c r="G22" s="183"/>
    </row>
    <row r="23" spans="1:7">
      <c r="A23" s="30"/>
      <c r="B23" s="30"/>
      <c r="C23" s="30"/>
      <c r="D23" s="30"/>
      <c r="E23" s="30"/>
      <c r="F23" s="30"/>
    </row>
  </sheetData>
  <mergeCells count="31">
    <mergeCell ref="A19:G19"/>
    <mergeCell ref="A20:G20"/>
    <mergeCell ref="A21:G21"/>
    <mergeCell ref="A22:G22"/>
    <mergeCell ref="A10:F10"/>
    <mergeCell ref="A12:G12"/>
    <mergeCell ref="A14:B14"/>
    <mergeCell ref="A15:B15"/>
    <mergeCell ref="A16:B16"/>
    <mergeCell ref="C13:D13"/>
    <mergeCell ref="C14:D14"/>
    <mergeCell ref="C15:D15"/>
    <mergeCell ref="C16:D16"/>
    <mergeCell ref="A18:G18"/>
    <mergeCell ref="A13:B13"/>
    <mergeCell ref="A1:G1"/>
    <mergeCell ref="A2:G3"/>
    <mergeCell ref="A4:G4"/>
    <mergeCell ref="A5:G5"/>
    <mergeCell ref="G6:G7"/>
    <mergeCell ref="D6:F6"/>
    <mergeCell ref="B6:B7"/>
    <mergeCell ref="A6:A7"/>
    <mergeCell ref="C6:C7"/>
    <mergeCell ref="F8:F9"/>
    <mergeCell ref="G8:G9"/>
    <mergeCell ref="B8:B9"/>
    <mergeCell ref="A8:A9"/>
    <mergeCell ref="C8:C9"/>
    <mergeCell ref="D8:D9"/>
    <mergeCell ref="E8:E9"/>
  </mergeCells>
  <pageMargins left="0.25" right="0.25" top="0.75" bottom="0.75" header="0.3" footer="0.3"/>
  <pageSetup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4" zoomScaleNormal="100" workbookViewId="0">
      <selection activeCell="A22" sqref="A22:I22"/>
    </sheetView>
  </sheetViews>
  <sheetFormatPr defaultRowHeight="12.75"/>
  <cols>
    <col min="1" max="1" width="4.7109375" style="127" customWidth="1"/>
    <col min="2" max="2" width="8.140625" style="127" customWidth="1"/>
    <col min="3" max="3" width="70.42578125" style="128" customWidth="1"/>
    <col min="4" max="4" width="9.28515625" style="129" bestFit="1" customWidth="1"/>
    <col min="5" max="5" width="5.42578125" style="127" bestFit="1" customWidth="1"/>
    <col min="6" max="6" width="12" style="29" bestFit="1" customWidth="1"/>
    <col min="7" max="7" width="16.28515625" style="29" customWidth="1"/>
    <col min="8" max="8" width="14.85546875" style="29" customWidth="1"/>
    <col min="9" max="9" width="15.5703125" style="129" customWidth="1"/>
    <col min="10" max="10" width="72.28515625" style="120" customWidth="1"/>
    <col min="11" max="11" width="9.140625" style="29"/>
    <col min="12" max="12" width="11.28515625" style="29" bestFit="1" customWidth="1"/>
    <col min="13" max="256" width="9.140625" style="29"/>
    <col min="257" max="257" width="5.140625" style="29" customWidth="1"/>
    <col min="258" max="258" width="12.140625" style="29" customWidth="1"/>
    <col min="259" max="259" width="51" style="29" customWidth="1"/>
    <col min="260" max="260" width="9.5703125" style="29" customWidth="1"/>
    <col min="261" max="261" width="4.140625" style="29" customWidth="1"/>
    <col min="262" max="262" width="10.42578125" style="29" bestFit="1" customWidth="1"/>
    <col min="263" max="263" width="14.42578125" style="29" bestFit="1" customWidth="1"/>
    <col min="264" max="264" width="13.5703125" style="29" bestFit="1" customWidth="1"/>
    <col min="265" max="265" width="13.140625" style="29" customWidth="1"/>
    <col min="266" max="266" width="72.28515625" style="29" customWidth="1"/>
    <col min="267" max="267" width="9.140625" style="29"/>
    <col min="268" max="268" width="11.28515625" style="29" bestFit="1" customWidth="1"/>
    <col min="269" max="512" width="9.140625" style="29"/>
    <col min="513" max="513" width="5.140625" style="29" customWidth="1"/>
    <col min="514" max="514" width="12.140625" style="29" customWidth="1"/>
    <col min="515" max="515" width="51" style="29" customWidth="1"/>
    <col min="516" max="516" width="9.5703125" style="29" customWidth="1"/>
    <col min="517" max="517" width="4.140625" style="29" customWidth="1"/>
    <col min="518" max="518" width="10.42578125" style="29" bestFit="1" customWidth="1"/>
    <col min="519" max="519" width="14.42578125" style="29" bestFit="1" customWidth="1"/>
    <col min="520" max="520" width="13.5703125" style="29" bestFit="1" customWidth="1"/>
    <col min="521" max="521" width="13.140625" style="29" customWidth="1"/>
    <col min="522" max="522" width="72.28515625" style="29" customWidth="1"/>
    <col min="523" max="523" width="9.140625" style="29"/>
    <col min="524" max="524" width="11.28515625" style="29" bestFit="1" customWidth="1"/>
    <col min="525" max="768" width="9.140625" style="29"/>
    <col min="769" max="769" width="5.140625" style="29" customWidth="1"/>
    <col min="770" max="770" width="12.140625" style="29" customWidth="1"/>
    <col min="771" max="771" width="51" style="29" customWidth="1"/>
    <col min="772" max="772" width="9.5703125" style="29" customWidth="1"/>
    <col min="773" max="773" width="4.140625" style="29" customWidth="1"/>
    <col min="774" max="774" width="10.42578125" style="29" bestFit="1" customWidth="1"/>
    <col min="775" max="775" width="14.42578125" style="29" bestFit="1" customWidth="1"/>
    <col min="776" max="776" width="13.5703125" style="29" bestFit="1" customWidth="1"/>
    <col min="777" max="777" width="13.140625" style="29" customWidth="1"/>
    <col min="778" max="778" width="72.28515625" style="29" customWidth="1"/>
    <col min="779" max="779" width="9.140625" style="29"/>
    <col min="780" max="780" width="11.28515625" style="29" bestFit="1" customWidth="1"/>
    <col min="781" max="1024" width="9.140625" style="29"/>
    <col min="1025" max="1025" width="5.140625" style="29" customWidth="1"/>
    <col min="1026" max="1026" width="12.140625" style="29" customWidth="1"/>
    <col min="1027" max="1027" width="51" style="29" customWidth="1"/>
    <col min="1028" max="1028" width="9.5703125" style="29" customWidth="1"/>
    <col min="1029" max="1029" width="4.140625" style="29" customWidth="1"/>
    <col min="1030" max="1030" width="10.42578125" style="29" bestFit="1" customWidth="1"/>
    <col min="1031" max="1031" width="14.42578125" style="29" bestFit="1" customWidth="1"/>
    <col min="1032" max="1032" width="13.5703125" style="29" bestFit="1" customWidth="1"/>
    <col min="1033" max="1033" width="13.140625" style="29" customWidth="1"/>
    <col min="1034" max="1034" width="72.28515625" style="29" customWidth="1"/>
    <col min="1035" max="1035" width="9.140625" style="29"/>
    <col min="1036" max="1036" width="11.28515625" style="29" bestFit="1" customWidth="1"/>
    <col min="1037" max="1280" width="9.140625" style="29"/>
    <col min="1281" max="1281" width="5.140625" style="29" customWidth="1"/>
    <col min="1282" max="1282" width="12.140625" style="29" customWidth="1"/>
    <col min="1283" max="1283" width="51" style="29" customWidth="1"/>
    <col min="1284" max="1284" width="9.5703125" style="29" customWidth="1"/>
    <col min="1285" max="1285" width="4.140625" style="29" customWidth="1"/>
    <col min="1286" max="1286" width="10.42578125" style="29" bestFit="1" customWidth="1"/>
    <col min="1287" max="1287" width="14.42578125" style="29" bestFit="1" customWidth="1"/>
    <col min="1288" max="1288" width="13.5703125" style="29" bestFit="1" customWidth="1"/>
    <col min="1289" max="1289" width="13.140625" style="29" customWidth="1"/>
    <col min="1290" max="1290" width="72.28515625" style="29" customWidth="1"/>
    <col min="1291" max="1291" width="9.140625" style="29"/>
    <col min="1292" max="1292" width="11.28515625" style="29" bestFit="1" customWidth="1"/>
    <col min="1293" max="1536" width="9.140625" style="29"/>
    <col min="1537" max="1537" width="5.140625" style="29" customWidth="1"/>
    <col min="1538" max="1538" width="12.140625" style="29" customWidth="1"/>
    <col min="1539" max="1539" width="51" style="29" customWidth="1"/>
    <col min="1540" max="1540" width="9.5703125" style="29" customWidth="1"/>
    <col min="1541" max="1541" width="4.140625" style="29" customWidth="1"/>
    <col min="1542" max="1542" width="10.42578125" style="29" bestFit="1" customWidth="1"/>
    <col min="1543" max="1543" width="14.42578125" style="29" bestFit="1" customWidth="1"/>
    <col min="1544" max="1544" width="13.5703125" style="29" bestFit="1" customWidth="1"/>
    <col min="1545" max="1545" width="13.140625" style="29" customWidth="1"/>
    <col min="1546" max="1546" width="72.28515625" style="29" customWidth="1"/>
    <col min="1547" max="1547" width="9.140625" style="29"/>
    <col min="1548" max="1548" width="11.28515625" style="29" bestFit="1" customWidth="1"/>
    <col min="1549" max="1792" width="9.140625" style="29"/>
    <col min="1793" max="1793" width="5.140625" style="29" customWidth="1"/>
    <col min="1794" max="1794" width="12.140625" style="29" customWidth="1"/>
    <col min="1795" max="1795" width="51" style="29" customWidth="1"/>
    <col min="1796" max="1796" width="9.5703125" style="29" customWidth="1"/>
    <col min="1797" max="1797" width="4.140625" style="29" customWidth="1"/>
    <col min="1798" max="1798" width="10.42578125" style="29" bestFit="1" customWidth="1"/>
    <col min="1799" max="1799" width="14.42578125" style="29" bestFit="1" customWidth="1"/>
    <col min="1800" max="1800" width="13.5703125" style="29" bestFit="1" customWidth="1"/>
    <col min="1801" max="1801" width="13.140625" style="29" customWidth="1"/>
    <col min="1802" max="1802" width="72.28515625" style="29" customWidth="1"/>
    <col min="1803" max="1803" width="9.140625" style="29"/>
    <col min="1804" max="1804" width="11.28515625" style="29" bestFit="1" customWidth="1"/>
    <col min="1805" max="2048" width="9.140625" style="29"/>
    <col min="2049" max="2049" width="5.140625" style="29" customWidth="1"/>
    <col min="2050" max="2050" width="12.140625" style="29" customWidth="1"/>
    <col min="2051" max="2051" width="51" style="29" customWidth="1"/>
    <col min="2052" max="2052" width="9.5703125" style="29" customWidth="1"/>
    <col min="2053" max="2053" width="4.140625" style="29" customWidth="1"/>
    <col min="2054" max="2054" width="10.42578125" style="29" bestFit="1" customWidth="1"/>
    <col min="2055" max="2055" width="14.42578125" style="29" bestFit="1" customWidth="1"/>
    <col min="2056" max="2056" width="13.5703125" style="29" bestFit="1" customWidth="1"/>
    <col min="2057" max="2057" width="13.140625" style="29" customWidth="1"/>
    <col min="2058" max="2058" width="72.28515625" style="29" customWidth="1"/>
    <col min="2059" max="2059" width="9.140625" style="29"/>
    <col min="2060" max="2060" width="11.28515625" style="29" bestFit="1" customWidth="1"/>
    <col min="2061" max="2304" width="9.140625" style="29"/>
    <col min="2305" max="2305" width="5.140625" style="29" customWidth="1"/>
    <col min="2306" max="2306" width="12.140625" style="29" customWidth="1"/>
    <col min="2307" max="2307" width="51" style="29" customWidth="1"/>
    <col min="2308" max="2308" width="9.5703125" style="29" customWidth="1"/>
    <col min="2309" max="2309" width="4.140625" style="29" customWidth="1"/>
    <col min="2310" max="2310" width="10.42578125" style="29" bestFit="1" customWidth="1"/>
    <col min="2311" max="2311" width="14.42578125" style="29" bestFit="1" customWidth="1"/>
    <col min="2312" max="2312" width="13.5703125" style="29" bestFit="1" customWidth="1"/>
    <col min="2313" max="2313" width="13.140625" style="29" customWidth="1"/>
    <col min="2314" max="2314" width="72.28515625" style="29" customWidth="1"/>
    <col min="2315" max="2315" width="9.140625" style="29"/>
    <col min="2316" max="2316" width="11.28515625" style="29" bestFit="1" customWidth="1"/>
    <col min="2317" max="2560" width="9.140625" style="29"/>
    <col min="2561" max="2561" width="5.140625" style="29" customWidth="1"/>
    <col min="2562" max="2562" width="12.140625" style="29" customWidth="1"/>
    <col min="2563" max="2563" width="51" style="29" customWidth="1"/>
    <col min="2564" max="2564" width="9.5703125" style="29" customWidth="1"/>
    <col min="2565" max="2565" width="4.140625" style="29" customWidth="1"/>
    <col min="2566" max="2566" width="10.42578125" style="29" bestFit="1" customWidth="1"/>
    <col min="2567" max="2567" width="14.42578125" style="29" bestFit="1" customWidth="1"/>
    <col min="2568" max="2568" width="13.5703125" style="29" bestFit="1" customWidth="1"/>
    <col min="2569" max="2569" width="13.140625" style="29" customWidth="1"/>
    <col min="2570" max="2570" width="72.28515625" style="29" customWidth="1"/>
    <col min="2571" max="2571" width="9.140625" style="29"/>
    <col min="2572" max="2572" width="11.28515625" style="29" bestFit="1" customWidth="1"/>
    <col min="2573" max="2816" width="9.140625" style="29"/>
    <col min="2817" max="2817" width="5.140625" style="29" customWidth="1"/>
    <col min="2818" max="2818" width="12.140625" style="29" customWidth="1"/>
    <col min="2819" max="2819" width="51" style="29" customWidth="1"/>
    <col min="2820" max="2820" width="9.5703125" style="29" customWidth="1"/>
    <col min="2821" max="2821" width="4.140625" style="29" customWidth="1"/>
    <col min="2822" max="2822" width="10.42578125" style="29" bestFit="1" customWidth="1"/>
    <col min="2823" max="2823" width="14.42578125" style="29" bestFit="1" customWidth="1"/>
    <col min="2824" max="2824" width="13.5703125" style="29" bestFit="1" customWidth="1"/>
    <col min="2825" max="2825" width="13.140625" style="29" customWidth="1"/>
    <col min="2826" max="2826" width="72.28515625" style="29" customWidth="1"/>
    <col min="2827" max="2827" width="9.140625" style="29"/>
    <col min="2828" max="2828" width="11.28515625" style="29" bestFit="1" customWidth="1"/>
    <col min="2829" max="3072" width="9.140625" style="29"/>
    <col min="3073" max="3073" width="5.140625" style="29" customWidth="1"/>
    <col min="3074" max="3074" width="12.140625" style="29" customWidth="1"/>
    <col min="3075" max="3075" width="51" style="29" customWidth="1"/>
    <col min="3076" max="3076" width="9.5703125" style="29" customWidth="1"/>
    <col min="3077" max="3077" width="4.140625" style="29" customWidth="1"/>
    <col min="3078" max="3078" width="10.42578125" style="29" bestFit="1" customWidth="1"/>
    <col min="3079" max="3079" width="14.42578125" style="29" bestFit="1" customWidth="1"/>
    <col min="3080" max="3080" width="13.5703125" style="29" bestFit="1" customWidth="1"/>
    <col min="3081" max="3081" width="13.140625" style="29" customWidth="1"/>
    <col min="3082" max="3082" width="72.28515625" style="29" customWidth="1"/>
    <col min="3083" max="3083" width="9.140625" style="29"/>
    <col min="3084" max="3084" width="11.28515625" style="29" bestFit="1" customWidth="1"/>
    <col min="3085" max="3328" width="9.140625" style="29"/>
    <col min="3329" max="3329" width="5.140625" style="29" customWidth="1"/>
    <col min="3330" max="3330" width="12.140625" style="29" customWidth="1"/>
    <col min="3331" max="3331" width="51" style="29" customWidth="1"/>
    <col min="3332" max="3332" width="9.5703125" style="29" customWidth="1"/>
    <col min="3333" max="3333" width="4.140625" style="29" customWidth="1"/>
    <col min="3334" max="3334" width="10.42578125" style="29" bestFit="1" customWidth="1"/>
    <col min="3335" max="3335" width="14.42578125" style="29" bestFit="1" customWidth="1"/>
    <col min="3336" max="3336" width="13.5703125" style="29" bestFit="1" customWidth="1"/>
    <col min="3337" max="3337" width="13.140625" style="29" customWidth="1"/>
    <col min="3338" max="3338" width="72.28515625" style="29" customWidth="1"/>
    <col min="3339" max="3339" width="9.140625" style="29"/>
    <col min="3340" max="3340" width="11.28515625" style="29" bestFit="1" customWidth="1"/>
    <col min="3341" max="3584" width="9.140625" style="29"/>
    <col min="3585" max="3585" width="5.140625" style="29" customWidth="1"/>
    <col min="3586" max="3586" width="12.140625" style="29" customWidth="1"/>
    <col min="3587" max="3587" width="51" style="29" customWidth="1"/>
    <col min="3588" max="3588" width="9.5703125" style="29" customWidth="1"/>
    <col min="3589" max="3589" width="4.140625" style="29" customWidth="1"/>
    <col min="3590" max="3590" width="10.42578125" style="29" bestFit="1" customWidth="1"/>
    <col min="3591" max="3591" width="14.42578125" style="29" bestFit="1" customWidth="1"/>
    <col min="3592" max="3592" width="13.5703125" style="29" bestFit="1" customWidth="1"/>
    <col min="3593" max="3593" width="13.140625" style="29" customWidth="1"/>
    <col min="3594" max="3594" width="72.28515625" style="29" customWidth="1"/>
    <col min="3595" max="3595" width="9.140625" style="29"/>
    <col min="3596" max="3596" width="11.28515625" style="29" bestFit="1" customWidth="1"/>
    <col min="3597" max="3840" width="9.140625" style="29"/>
    <col min="3841" max="3841" width="5.140625" style="29" customWidth="1"/>
    <col min="3842" max="3842" width="12.140625" style="29" customWidth="1"/>
    <col min="3843" max="3843" width="51" style="29" customWidth="1"/>
    <col min="3844" max="3844" width="9.5703125" style="29" customWidth="1"/>
    <col min="3845" max="3845" width="4.140625" style="29" customWidth="1"/>
    <col min="3846" max="3846" width="10.42578125" style="29" bestFit="1" customWidth="1"/>
    <col min="3847" max="3847" width="14.42578125" style="29" bestFit="1" customWidth="1"/>
    <col min="3848" max="3848" width="13.5703125" style="29" bestFit="1" customWidth="1"/>
    <col min="3849" max="3849" width="13.140625" style="29" customWidth="1"/>
    <col min="3850" max="3850" width="72.28515625" style="29" customWidth="1"/>
    <col min="3851" max="3851" width="9.140625" style="29"/>
    <col min="3852" max="3852" width="11.28515625" style="29" bestFit="1" customWidth="1"/>
    <col min="3853" max="4096" width="9.140625" style="29"/>
    <col min="4097" max="4097" width="5.140625" style="29" customWidth="1"/>
    <col min="4098" max="4098" width="12.140625" style="29" customWidth="1"/>
    <col min="4099" max="4099" width="51" style="29" customWidth="1"/>
    <col min="4100" max="4100" width="9.5703125" style="29" customWidth="1"/>
    <col min="4101" max="4101" width="4.140625" style="29" customWidth="1"/>
    <col min="4102" max="4102" width="10.42578125" style="29" bestFit="1" customWidth="1"/>
    <col min="4103" max="4103" width="14.42578125" style="29" bestFit="1" customWidth="1"/>
    <col min="4104" max="4104" width="13.5703125" style="29" bestFit="1" customWidth="1"/>
    <col min="4105" max="4105" width="13.140625" style="29" customWidth="1"/>
    <col min="4106" max="4106" width="72.28515625" style="29" customWidth="1"/>
    <col min="4107" max="4107" width="9.140625" style="29"/>
    <col min="4108" max="4108" width="11.28515625" style="29" bestFit="1" customWidth="1"/>
    <col min="4109" max="4352" width="9.140625" style="29"/>
    <col min="4353" max="4353" width="5.140625" style="29" customWidth="1"/>
    <col min="4354" max="4354" width="12.140625" style="29" customWidth="1"/>
    <col min="4355" max="4355" width="51" style="29" customWidth="1"/>
    <col min="4356" max="4356" width="9.5703125" style="29" customWidth="1"/>
    <col min="4357" max="4357" width="4.140625" style="29" customWidth="1"/>
    <col min="4358" max="4358" width="10.42578125" style="29" bestFit="1" customWidth="1"/>
    <col min="4359" max="4359" width="14.42578125" style="29" bestFit="1" customWidth="1"/>
    <col min="4360" max="4360" width="13.5703125" style="29" bestFit="1" customWidth="1"/>
    <col min="4361" max="4361" width="13.140625" style="29" customWidth="1"/>
    <col min="4362" max="4362" width="72.28515625" style="29" customWidth="1"/>
    <col min="4363" max="4363" width="9.140625" style="29"/>
    <col min="4364" max="4364" width="11.28515625" style="29" bestFit="1" customWidth="1"/>
    <col min="4365" max="4608" width="9.140625" style="29"/>
    <col min="4609" max="4609" width="5.140625" style="29" customWidth="1"/>
    <col min="4610" max="4610" width="12.140625" style="29" customWidth="1"/>
    <col min="4611" max="4611" width="51" style="29" customWidth="1"/>
    <col min="4612" max="4612" width="9.5703125" style="29" customWidth="1"/>
    <col min="4613" max="4613" width="4.140625" style="29" customWidth="1"/>
    <col min="4614" max="4614" width="10.42578125" style="29" bestFit="1" customWidth="1"/>
    <col min="4615" max="4615" width="14.42578125" style="29" bestFit="1" customWidth="1"/>
    <col min="4616" max="4616" width="13.5703125" style="29" bestFit="1" customWidth="1"/>
    <col min="4617" max="4617" width="13.140625" style="29" customWidth="1"/>
    <col min="4618" max="4618" width="72.28515625" style="29" customWidth="1"/>
    <col min="4619" max="4619" width="9.140625" style="29"/>
    <col min="4620" max="4620" width="11.28515625" style="29" bestFit="1" customWidth="1"/>
    <col min="4621" max="4864" width="9.140625" style="29"/>
    <col min="4865" max="4865" width="5.140625" style="29" customWidth="1"/>
    <col min="4866" max="4866" width="12.140625" style="29" customWidth="1"/>
    <col min="4867" max="4867" width="51" style="29" customWidth="1"/>
    <col min="4868" max="4868" width="9.5703125" style="29" customWidth="1"/>
    <col min="4869" max="4869" width="4.140625" style="29" customWidth="1"/>
    <col min="4870" max="4870" width="10.42578125" style="29" bestFit="1" customWidth="1"/>
    <col min="4871" max="4871" width="14.42578125" style="29" bestFit="1" customWidth="1"/>
    <col min="4872" max="4872" width="13.5703125" style="29" bestFit="1" customWidth="1"/>
    <col min="4873" max="4873" width="13.140625" style="29" customWidth="1"/>
    <col min="4874" max="4874" width="72.28515625" style="29" customWidth="1"/>
    <col min="4875" max="4875" width="9.140625" style="29"/>
    <col min="4876" max="4876" width="11.28515625" style="29" bestFit="1" customWidth="1"/>
    <col min="4877" max="5120" width="9.140625" style="29"/>
    <col min="5121" max="5121" width="5.140625" style="29" customWidth="1"/>
    <col min="5122" max="5122" width="12.140625" style="29" customWidth="1"/>
    <col min="5123" max="5123" width="51" style="29" customWidth="1"/>
    <col min="5124" max="5124" width="9.5703125" style="29" customWidth="1"/>
    <col min="5125" max="5125" width="4.140625" style="29" customWidth="1"/>
    <col min="5126" max="5126" width="10.42578125" style="29" bestFit="1" customWidth="1"/>
    <col min="5127" max="5127" width="14.42578125" style="29" bestFit="1" customWidth="1"/>
    <col min="5128" max="5128" width="13.5703125" style="29" bestFit="1" customWidth="1"/>
    <col min="5129" max="5129" width="13.140625" style="29" customWidth="1"/>
    <col min="5130" max="5130" width="72.28515625" style="29" customWidth="1"/>
    <col min="5131" max="5131" width="9.140625" style="29"/>
    <col min="5132" max="5132" width="11.28515625" style="29" bestFit="1" customWidth="1"/>
    <col min="5133" max="5376" width="9.140625" style="29"/>
    <col min="5377" max="5377" width="5.140625" style="29" customWidth="1"/>
    <col min="5378" max="5378" width="12.140625" style="29" customWidth="1"/>
    <col min="5379" max="5379" width="51" style="29" customWidth="1"/>
    <col min="5380" max="5380" width="9.5703125" style="29" customWidth="1"/>
    <col min="5381" max="5381" width="4.140625" style="29" customWidth="1"/>
    <col min="5382" max="5382" width="10.42578125" style="29" bestFit="1" customWidth="1"/>
    <col min="5383" max="5383" width="14.42578125" style="29" bestFit="1" customWidth="1"/>
    <col min="5384" max="5384" width="13.5703125" style="29" bestFit="1" customWidth="1"/>
    <col min="5385" max="5385" width="13.140625" style="29" customWidth="1"/>
    <col min="5386" max="5386" width="72.28515625" style="29" customWidth="1"/>
    <col min="5387" max="5387" width="9.140625" style="29"/>
    <col min="5388" max="5388" width="11.28515625" style="29" bestFit="1" customWidth="1"/>
    <col min="5389" max="5632" width="9.140625" style="29"/>
    <col min="5633" max="5633" width="5.140625" style="29" customWidth="1"/>
    <col min="5634" max="5634" width="12.140625" style="29" customWidth="1"/>
    <col min="5635" max="5635" width="51" style="29" customWidth="1"/>
    <col min="5636" max="5636" width="9.5703125" style="29" customWidth="1"/>
    <col min="5637" max="5637" width="4.140625" style="29" customWidth="1"/>
    <col min="5638" max="5638" width="10.42578125" style="29" bestFit="1" customWidth="1"/>
    <col min="5639" max="5639" width="14.42578125" style="29" bestFit="1" customWidth="1"/>
    <col min="5640" max="5640" width="13.5703125" style="29" bestFit="1" customWidth="1"/>
    <col min="5641" max="5641" width="13.140625" style="29" customWidth="1"/>
    <col min="5642" max="5642" width="72.28515625" style="29" customWidth="1"/>
    <col min="5643" max="5643" width="9.140625" style="29"/>
    <col min="5644" max="5644" width="11.28515625" style="29" bestFit="1" customWidth="1"/>
    <col min="5645" max="5888" width="9.140625" style="29"/>
    <col min="5889" max="5889" width="5.140625" style="29" customWidth="1"/>
    <col min="5890" max="5890" width="12.140625" style="29" customWidth="1"/>
    <col min="5891" max="5891" width="51" style="29" customWidth="1"/>
    <col min="5892" max="5892" width="9.5703125" style="29" customWidth="1"/>
    <col min="5893" max="5893" width="4.140625" style="29" customWidth="1"/>
    <col min="5894" max="5894" width="10.42578125" style="29" bestFit="1" customWidth="1"/>
    <col min="5895" max="5895" width="14.42578125" style="29" bestFit="1" customWidth="1"/>
    <col min="5896" max="5896" width="13.5703125" style="29" bestFit="1" customWidth="1"/>
    <col min="5897" max="5897" width="13.140625" style="29" customWidth="1"/>
    <col min="5898" max="5898" width="72.28515625" style="29" customWidth="1"/>
    <col min="5899" max="5899" width="9.140625" style="29"/>
    <col min="5900" max="5900" width="11.28515625" style="29" bestFit="1" customWidth="1"/>
    <col min="5901" max="6144" width="9.140625" style="29"/>
    <col min="6145" max="6145" width="5.140625" style="29" customWidth="1"/>
    <col min="6146" max="6146" width="12.140625" style="29" customWidth="1"/>
    <col min="6147" max="6147" width="51" style="29" customWidth="1"/>
    <col min="6148" max="6148" width="9.5703125" style="29" customWidth="1"/>
    <col min="6149" max="6149" width="4.140625" style="29" customWidth="1"/>
    <col min="6150" max="6150" width="10.42578125" style="29" bestFit="1" customWidth="1"/>
    <col min="6151" max="6151" width="14.42578125" style="29" bestFit="1" customWidth="1"/>
    <col min="6152" max="6152" width="13.5703125" style="29" bestFit="1" customWidth="1"/>
    <col min="6153" max="6153" width="13.140625" style="29" customWidth="1"/>
    <col min="6154" max="6154" width="72.28515625" style="29" customWidth="1"/>
    <col min="6155" max="6155" width="9.140625" style="29"/>
    <col min="6156" max="6156" width="11.28515625" style="29" bestFit="1" customWidth="1"/>
    <col min="6157" max="6400" width="9.140625" style="29"/>
    <col min="6401" max="6401" width="5.140625" style="29" customWidth="1"/>
    <col min="6402" max="6402" width="12.140625" style="29" customWidth="1"/>
    <col min="6403" max="6403" width="51" style="29" customWidth="1"/>
    <col min="6404" max="6404" width="9.5703125" style="29" customWidth="1"/>
    <col min="6405" max="6405" width="4.140625" style="29" customWidth="1"/>
    <col min="6406" max="6406" width="10.42578125" style="29" bestFit="1" customWidth="1"/>
    <col min="6407" max="6407" width="14.42578125" style="29" bestFit="1" customWidth="1"/>
    <col min="6408" max="6408" width="13.5703125" style="29" bestFit="1" customWidth="1"/>
    <col min="6409" max="6409" width="13.140625" style="29" customWidth="1"/>
    <col min="6410" max="6410" width="72.28515625" style="29" customWidth="1"/>
    <col min="6411" max="6411" width="9.140625" style="29"/>
    <col min="6412" max="6412" width="11.28515625" style="29" bestFit="1" customWidth="1"/>
    <col min="6413" max="6656" width="9.140625" style="29"/>
    <col min="6657" max="6657" width="5.140625" style="29" customWidth="1"/>
    <col min="6658" max="6658" width="12.140625" style="29" customWidth="1"/>
    <col min="6659" max="6659" width="51" style="29" customWidth="1"/>
    <col min="6660" max="6660" width="9.5703125" style="29" customWidth="1"/>
    <col min="6661" max="6661" width="4.140625" style="29" customWidth="1"/>
    <col min="6662" max="6662" width="10.42578125" style="29" bestFit="1" customWidth="1"/>
    <col min="6663" max="6663" width="14.42578125" style="29" bestFit="1" customWidth="1"/>
    <col min="6664" max="6664" width="13.5703125" style="29" bestFit="1" customWidth="1"/>
    <col min="6665" max="6665" width="13.140625" style="29" customWidth="1"/>
    <col min="6666" max="6666" width="72.28515625" style="29" customWidth="1"/>
    <col min="6667" max="6667" width="9.140625" style="29"/>
    <col min="6668" max="6668" width="11.28515625" style="29" bestFit="1" customWidth="1"/>
    <col min="6669" max="6912" width="9.140625" style="29"/>
    <col min="6913" max="6913" width="5.140625" style="29" customWidth="1"/>
    <col min="6914" max="6914" width="12.140625" style="29" customWidth="1"/>
    <col min="6915" max="6915" width="51" style="29" customWidth="1"/>
    <col min="6916" max="6916" width="9.5703125" style="29" customWidth="1"/>
    <col min="6917" max="6917" width="4.140625" style="29" customWidth="1"/>
    <col min="6918" max="6918" width="10.42578125" style="29" bestFit="1" customWidth="1"/>
    <col min="6919" max="6919" width="14.42578125" style="29" bestFit="1" customWidth="1"/>
    <col min="6920" max="6920" width="13.5703125" style="29" bestFit="1" customWidth="1"/>
    <col min="6921" max="6921" width="13.140625" style="29" customWidth="1"/>
    <col min="6922" max="6922" width="72.28515625" style="29" customWidth="1"/>
    <col min="6923" max="6923" width="9.140625" style="29"/>
    <col min="6924" max="6924" width="11.28515625" style="29" bestFit="1" customWidth="1"/>
    <col min="6925" max="7168" width="9.140625" style="29"/>
    <col min="7169" max="7169" width="5.140625" style="29" customWidth="1"/>
    <col min="7170" max="7170" width="12.140625" style="29" customWidth="1"/>
    <col min="7171" max="7171" width="51" style="29" customWidth="1"/>
    <col min="7172" max="7172" width="9.5703125" style="29" customWidth="1"/>
    <col min="7173" max="7173" width="4.140625" style="29" customWidth="1"/>
    <col min="7174" max="7174" width="10.42578125" style="29" bestFit="1" customWidth="1"/>
    <col min="7175" max="7175" width="14.42578125" style="29" bestFit="1" customWidth="1"/>
    <col min="7176" max="7176" width="13.5703125" style="29" bestFit="1" customWidth="1"/>
    <col min="7177" max="7177" width="13.140625" style="29" customWidth="1"/>
    <col min="7178" max="7178" width="72.28515625" style="29" customWidth="1"/>
    <col min="7179" max="7179" width="9.140625" style="29"/>
    <col min="7180" max="7180" width="11.28515625" style="29" bestFit="1" customWidth="1"/>
    <col min="7181" max="7424" width="9.140625" style="29"/>
    <col min="7425" max="7425" width="5.140625" style="29" customWidth="1"/>
    <col min="7426" max="7426" width="12.140625" style="29" customWidth="1"/>
    <col min="7427" max="7427" width="51" style="29" customWidth="1"/>
    <col min="7428" max="7428" width="9.5703125" style="29" customWidth="1"/>
    <col min="7429" max="7429" width="4.140625" style="29" customWidth="1"/>
    <col min="7430" max="7430" width="10.42578125" style="29" bestFit="1" customWidth="1"/>
    <col min="7431" max="7431" width="14.42578125" style="29" bestFit="1" customWidth="1"/>
    <col min="7432" max="7432" width="13.5703125" style="29" bestFit="1" customWidth="1"/>
    <col min="7433" max="7433" width="13.140625" style="29" customWidth="1"/>
    <col min="7434" max="7434" width="72.28515625" style="29" customWidth="1"/>
    <col min="7435" max="7435" width="9.140625" style="29"/>
    <col min="7436" max="7436" width="11.28515625" style="29" bestFit="1" customWidth="1"/>
    <col min="7437" max="7680" width="9.140625" style="29"/>
    <col min="7681" max="7681" width="5.140625" style="29" customWidth="1"/>
    <col min="7682" max="7682" width="12.140625" style="29" customWidth="1"/>
    <col min="7683" max="7683" width="51" style="29" customWidth="1"/>
    <col min="7684" max="7684" width="9.5703125" style="29" customWidth="1"/>
    <col min="7685" max="7685" width="4.140625" style="29" customWidth="1"/>
    <col min="7686" max="7686" width="10.42578125" style="29" bestFit="1" customWidth="1"/>
    <col min="7687" max="7687" width="14.42578125" style="29" bestFit="1" customWidth="1"/>
    <col min="7688" max="7688" width="13.5703125" style="29" bestFit="1" customWidth="1"/>
    <col min="7689" max="7689" width="13.140625" style="29" customWidth="1"/>
    <col min="7690" max="7690" width="72.28515625" style="29" customWidth="1"/>
    <col min="7691" max="7691" width="9.140625" style="29"/>
    <col min="7692" max="7692" width="11.28515625" style="29" bestFit="1" customWidth="1"/>
    <col min="7693" max="7936" width="9.140625" style="29"/>
    <col min="7937" max="7937" width="5.140625" style="29" customWidth="1"/>
    <col min="7938" max="7938" width="12.140625" style="29" customWidth="1"/>
    <col min="7939" max="7939" width="51" style="29" customWidth="1"/>
    <col min="7940" max="7940" width="9.5703125" style="29" customWidth="1"/>
    <col min="7941" max="7941" width="4.140625" style="29" customWidth="1"/>
    <col min="7942" max="7942" width="10.42578125" style="29" bestFit="1" customWidth="1"/>
    <col min="7943" max="7943" width="14.42578125" style="29" bestFit="1" customWidth="1"/>
    <col min="7944" max="7944" width="13.5703125" style="29" bestFit="1" customWidth="1"/>
    <col min="7945" max="7945" width="13.140625" style="29" customWidth="1"/>
    <col min="7946" max="7946" width="72.28515625" style="29" customWidth="1"/>
    <col min="7947" max="7947" width="9.140625" style="29"/>
    <col min="7948" max="7948" width="11.28515625" style="29" bestFit="1" customWidth="1"/>
    <col min="7949" max="8192" width="9.140625" style="29"/>
    <col min="8193" max="8193" width="5.140625" style="29" customWidth="1"/>
    <col min="8194" max="8194" width="12.140625" style="29" customWidth="1"/>
    <col min="8195" max="8195" width="51" style="29" customWidth="1"/>
    <col min="8196" max="8196" width="9.5703125" style="29" customWidth="1"/>
    <col min="8197" max="8197" width="4.140625" style="29" customWidth="1"/>
    <col min="8198" max="8198" width="10.42578125" style="29" bestFit="1" customWidth="1"/>
    <col min="8199" max="8199" width="14.42578125" style="29" bestFit="1" customWidth="1"/>
    <col min="8200" max="8200" width="13.5703125" style="29" bestFit="1" customWidth="1"/>
    <col min="8201" max="8201" width="13.140625" style="29" customWidth="1"/>
    <col min="8202" max="8202" width="72.28515625" style="29" customWidth="1"/>
    <col min="8203" max="8203" width="9.140625" style="29"/>
    <col min="8204" max="8204" width="11.28515625" style="29" bestFit="1" customWidth="1"/>
    <col min="8205" max="8448" width="9.140625" style="29"/>
    <col min="8449" max="8449" width="5.140625" style="29" customWidth="1"/>
    <col min="8450" max="8450" width="12.140625" style="29" customWidth="1"/>
    <col min="8451" max="8451" width="51" style="29" customWidth="1"/>
    <col min="8452" max="8452" width="9.5703125" style="29" customWidth="1"/>
    <col min="8453" max="8453" width="4.140625" style="29" customWidth="1"/>
    <col min="8454" max="8454" width="10.42578125" style="29" bestFit="1" customWidth="1"/>
    <col min="8455" max="8455" width="14.42578125" style="29" bestFit="1" customWidth="1"/>
    <col min="8456" max="8456" width="13.5703125" style="29" bestFit="1" customWidth="1"/>
    <col min="8457" max="8457" width="13.140625" style="29" customWidth="1"/>
    <col min="8458" max="8458" width="72.28515625" style="29" customWidth="1"/>
    <col min="8459" max="8459" width="9.140625" style="29"/>
    <col min="8460" max="8460" width="11.28515625" style="29" bestFit="1" customWidth="1"/>
    <col min="8461" max="8704" width="9.140625" style="29"/>
    <col min="8705" max="8705" width="5.140625" style="29" customWidth="1"/>
    <col min="8706" max="8706" width="12.140625" style="29" customWidth="1"/>
    <col min="8707" max="8707" width="51" style="29" customWidth="1"/>
    <col min="8708" max="8708" width="9.5703125" style="29" customWidth="1"/>
    <col min="8709" max="8709" width="4.140625" style="29" customWidth="1"/>
    <col min="8710" max="8710" width="10.42578125" style="29" bestFit="1" customWidth="1"/>
    <col min="8711" max="8711" width="14.42578125" style="29" bestFit="1" customWidth="1"/>
    <col min="8712" max="8712" width="13.5703125" style="29" bestFit="1" customWidth="1"/>
    <col min="8713" max="8713" width="13.140625" style="29" customWidth="1"/>
    <col min="8714" max="8714" width="72.28515625" style="29" customWidth="1"/>
    <col min="8715" max="8715" width="9.140625" style="29"/>
    <col min="8716" max="8716" width="11.28515625" style="29" bestFit="1" customWidth="1"/>
    <col min="8717" max="8960" width="9.140625" style="29"/>
    <col min="8961" max="8961" width="5.140625" style="29" customWidth="1"/>
    <col min="8962" max="8962" width="12.140625" style="29" customWidth="1"/>
    <col min="8963" max="8963" width="51" style="29" customWidth="1"/>
    <col min="8964" max="8964" width="9.5703125" style="29" customWidth="1"/>
    <col min="8965" max="8965" width="4.140625" style="29" customWidth="1"/>
    <col min="8966" max="8966" width="10.42578125" style="29" bestFit="1" customWidth="1"/>
    <col min="8967" max="8967" width="14.42578125" style="29" bestFit="1" customWidth="1"/>
    <col min="8968" max="8968" width="13.5703125" style="29" bestFit="1" customWidth="1"/>
    <col min="8969" max="8969" width="13.140625" style="29" customWidth="1"/>
    <col min="8970" max="8970" width="72.28515625" style="29" customWidth="1"/>
    <col min="8971" max="8971" width="9.140625" style="29"/>
    <col min="8972" max="8972" width="11.28515625" style="29" bestFit="1" customWidth="1"/>
    <col min="8973" max="9216" width="9.140625" style="29"/>
    <col min="9217" max="9217" width="5.140625" style="29" customWidth="1"/>
    <col min="9218" max="9218" width="12.140625" style="29" customWidth="1"/>
    <col min="9219" max="9219" width="51" style="29" customWidth="1"/>
    <col min="9220" max="9220" width="9.5703125" style="29" customWidth="1"/>
    <col min="9221" max="9221" width="4.140625" style="29" customWidth="1"/>
    <col min="9222" max="9222" width="10.42578125" style="29" bestFit="1" customWidth="1"/>
    <col min="9223" max="9223" width="14.42578125" style="29" bestFit="1" customWidth="1"/>
    <col min="9224" max="9224" width="13.5703125" style="29" bestFit="1" customWidth="1"/>
    <col min="9225" max="9225" width="13.140625" style="29" customWidth="1"/>
    <col min="9226" max="9226" width="72.28515625" style="29" customWidth="1"/>
    <col min="9227" max="9227" width="9.140625" style="29"/>
    <col min="9228" max="9228" width="11.28515625" style="29" bestFit="1" customWidth="1"/>
    <col min="9229" max="9472" width="9.140625" style="29"/>
    <col min="9473" max="9473" width="5.140625" style="29" customWidth="1"/>
    <col min="9474" max="9474" width="12.140625" style="29" customWidth="1"/>
    <col min="9475" max="9475" width="51" style="29" customWidth="1"/>
    <col min="9476" max="9476" width="9.5703125" style="29" customWidth="1"/>
    <col min="9477" max="9477" width="4.140625" style="29" customWidth="1"/>
    <col min="9478" max="9478" width="10.42578125" style="29" bestFit="1" customWidth="1"/>
    <col min="9479" max="9479" width="14.42578125" style="29" bestFit="1" customWidth="1"/>
    <col min="9480" max="9480" width="13.5703125" style="29" bestFit="1" customWidth="1"/>
    <col min="9481" max="9481" width="13.140625" style="29" customWidth="1"/>
    <col min="9482" max="9482" width="72.28515625" style="29" customWidth="1"/>
    <col min="9483" max="9483" width="9.140625" style="29"/>
    <col min="9484" max="9484" width="11.28515625" style="29" bestFit="1" customWidth="1"/>
    <col min="9485" max="9728" width="9.140625" style="29"/>
    <col min="9729" max="9729" width="5.140625" style="29" customWidth="1"/>
    <col min="9730" max="9730" width="12.140625" style="29" customWidth="1"/>
    <col min="9731" max="9731" width="51" style="29" customWidth="1"/>
    <col min="9732" max="9732" width="9.5703125" style="29" customWidth="1"/>
    <col min="9733" max="9733" width="4.140625" style="29" customWidth="1"/>
    <col min="9734" max="9734" width="10.42578125" style="29" bestFit="1" customWidth="1"/>
    <col min="9735" max="9735" width="14.42578125" style="29" bestFit="1" customWidth="1"/>
    <col min="9736" max="9736" width="13.5703125" style="29" bestFit="1" customWidth="1"/>
    <col min="9737" max="9737" width="13.140625" style="29" customWidth="1"/>
    <col min="9738" max="9738" width="72.28515625" style="29" customWidth="1"/>
    <col min="9739" max="9739" width="9.140625" style="29"/>
    <col min="9740" max="9740" width="11.28515625" style="29" bestFit="1" customWidth="1"/>
    <col min="9741" max="9984" width="9.140625" style="29"/>
    <col min="9985" max="9985" width="5.140625" style="29" customWidth="1"/>
    <col min="9986" max="9986" width="12.140625" style="29" customWidth="1"/>
    <col min="9987" max="9987" width="51" style="29" customWidth="1"/>
    <col min="9988" max="9988" width="9.5703125" style="29" customWidth="1"/>
    <col min="9989" max="9989" width="4.140625" style="29" customWidth="1"/>
    <col min="9990" max="9990" width="10.42578125" style="29" bestFit="1" customWidth="1"/>
    <col min="9991" max="9991" width="14.42578125" style="29" bestFit="1" customWidth="1"/>
    <col min="9992" max="9992" width="13.5703125" style="29" bestFit="1" customWidth="1"/>
    <col min="9993" max="9993" width="13.140625" style="29" customWidth="1"/>
    <col min="9994" max="9994" width="72.28515625" style="29" customWidth="1"/>
    <col min="9995" max="9995" width="9.140625" style="29"/>
    <col min="9996" max="9996" width="11.28515625" style="29" bestFit="1" customWidth="1"/>
    <col min="9997" max="10240" width="9.140625" style="29"/>
    <col min="10241" max="10241" width="5.140625" style="29" customWidth="1"/>
    <col min="10242" max="10242" width="12.140625" style="29" customWidth="1"/>
    <col min="10243" max="10243" width="51" style="29" customWidth="1"/>
    <col min="10244" max="10244" width="9.5703125" style="29" customWidth="1"/>
    <col min="10245" max="10245" width="4.140625" style="29" customWidth="1"/>
    <col min="10246" max="10246" width="10.42578125" style="29" bestFit="1" customWidth="1"/>
    <col min="10247" max="10247" width="14.42578125" style="29" bestFit="1" customWidth="1"/>
    <col min="10248" max="10248" width="13.5703125" style="29" bestFit="1" customWidth="1"/>
    <col min="10249" max="10249" width="13.140625" style="29" customWidth="1"/>
    <col min="10250" max="10250" width="72.28515625" style="29" customWidth="1"/>
    <col min="10251" max="10251" width="9.140625" style="29"/>
    <col min="10252" max="10252" width="11.28515625" style="29" bestFit="1" customWidth="1"/>
    <col min="10253" max="10496" width="9.140625" style="29"/>
    <col min="10497" max="10497" width="5.140625" style="29" customWidth="1"/>
    <col min="10498" max="10498" width="12.140625" style="29" customWidth="1"/>
    <col min="10499" max="10499" width="51" style="29" customWidth="1"/>
    <col min="10500" max="10500" width="9.5703125" style="29" customWidth="1"/>
    <col min="10501" max="10501" width="4.140625" style="29" customWidth="1"/>
    <col min="10502" max="10502" width="10.42578125" style="29" bestFit="1" customWidth="1"/>
    <col min="10503" max="10503" width="14.42578125" style="29" bestFit="1" customWidth="1"/>
    <col min="10504" max="10504" width="13.5703125" style="29" bestFit="1" customWidth="1"/>
    <col min="10505" max="10505" width="13.140625" style="29" customWidth="1"/>
    <col min="10506" max="10506" width="72.28515625" style="29" customWidth="1"/>
    <col min="10507" max="10507" width="9.140625" style="29"/>
    <col min="10508" max="10508" width="11.28515625" style="29" bestFit="1" customWidth="1"/>
    <col min="10509" max="10752" width="9.140625" style="29"/>
    <col min="10753" max="10753" width="5.140625" style="29" customWidth="1"/>
    <col min="10754" max="10754" width="12.140625" style="29" customWidth="1"/>
    <col min="10755" max="10755" width="51" style="29" customWidth="1"/>
    <col min="10756" max="10756" width="9.5703125" style="29" customWidth="1"/>
    <col min="10757" max="10757" width="4.140625" style="29" customWidth="1"/>
    <col min="10758" max="10758" width="10.42578125" style="29" bestFit="1" customWidth="1"/>
    <col min="10759" max="10759" width="14.42578125" style="29" bestFit="1" customWidth="1"/>
    <col min="10760" max="10760" width="13.5703125" style="29" bestFit="1" customWidth="1"/>
    <col min="10761" max="10761" width="13.140625" style="29" customWidth="1"/>
    <col min="10762" max="10762" width="72.28515625" style="29" customWidth="1"/>
    <col min="10763" max="10763" width="9.140625" style="29"/>
    <col min="10764" max="10764" width="11.28515625" style="29" bestFit="1" customWidth="1"/>
    <col min="10765" max="11008" width="9.140625" style="29"/>
    <col min="11009" max="11009" width="5.140625" style="29" customWidth="1"/>
    <col min="11010" max="11010" width="12.140625" style="29" customWidth="1"/>
    <col min="11011" max="11011" width="51" style="29" customWidth="1"/>
    <col min="11012" max="11012" width="9.5703125" style="29" customWidth="1"/>
    <col min="11013" max="11013" width="4.140625" style="29" customWidth="1"/>
    <col min="11014" max="11014" width="10.42578125" style="29" bestFit="1" customWidth="1"/>
    <col min="11015" max="11015" width="14.42578125" style="29" bestFit="1" customWidth="1"/>
    <col min="11016" max="11016" width="13.5703125" style="29" bestFit="1" customWidth="1"/>
    <col min="11017" max="11017" width="13.140625" style="29" customWidth="1"/>
    <col min="11018" max="11018" width="72.28515625" style="29" customWidth="1"/>
    <col min="11019" max="11019" width="9.140625" style="29"/>
    <col min="11020" max="11020" width="11.28515625" style="29" bestFit="1" customWidth="1"/>
    <col min="11021" max="11264" width="9.140625" style="29"/>
    <col min="11265" max="11265" width="5.140625" style="29" customWidth="1"/>
    <col min="11266" max="11266" width="12.140625" style="29" customWidth="1"/>
    <col min="11267" max="11267" width="51" style="29" customWidth="1"/>
    <col min="11268" max="11268" width="9.5703125" style="29" customWidth="1"/>
    <col min="11269" max="11269" width="4.140625" style="29" customWidth="1"/>
    <col min="11270" max="11270" width="10.42578125" style="29" bestFit="1" customWidth="1"/>
    <col min="11271" max="11271" width="14.42578125" style="29" bestFit="1" customWidth="1"/>
    <col min="11272" max="11272" width="13.5703125" style="29" bestFit="1" customWidth="1"/>
    <col min="11273" max="11273" width="13.140625" style="29" customWidth="1"/>
    <col min="11274" max="11274" width="72.28515625" style="29" customWidth="1"/>
    <col min="11275" max="11275" width="9.140625" style="29"/>
    <col min="11276" max="11276" width="11.28515625" style="29" bestFit="1" customWidth="1"/>
    <col min="11277" max="11520" width="9.140625" style="29"/>
    <col min="11521" max="11521" width="5.140625" style="29" customWidth="1"/>
    <col min="11522" max="11522" width="12.140625" style="29" customWidth="1"/>
    <col min="11523" max="11523" width="51" style="29" customWidth="1"/>
    <col min="11524" max="11524" width="9.5703125" style="29" customWidth="1"/>
    <col min="11525" max="11525" width="4.140625" style="29" customWidth="1"/>
    <col min="11526" max="11526" width="10.42578125" style="29" bestFit="1" customWidth="1"/>
    <col min="11527" max="11527" width="14.42578125" style="29" bestFit="1" customWidth="1"/>
    <col min="11528" max="11528" width="13.5703125" style="29" bestFit="1" customWidth="1"/>
    <col min="11529" max="11529" width="13.140625" style="29" customWidth="1"/>
    <col min="11530" max="11530" width="72.28515625" style="29" customWidth="1"/>
    <col min="11531" max="11531" width="9.140625" style="29"/>
    <col min="11532" max="11532" width="11.28515625" style="29" bestFit="1" customWidth="1"/>
    <col min="11533" max="11776" width="9.140625" style="29"/>
    <col min="11777" max="11777" width="5.140625" style="29" customWidth="1"/>
    <col min="11778" max="11778" width="12.140625" style="29" customWidth="1"/>
    <col min="11779" max="11779" width="51" style="29" customWidth="1"/>
    <col min="11780" max="11780" width="9.5703125" style="29" customWidth="1"/>
    <col min="11781" max="11781" width="4.140625" style="29" customWidth="1"/>
    <col min="11782" max="11782" width="10.42578125" style="29" bestFit="1" customWidth="1"/>
    <col min="11783" max="11783" width="14.42578125" style="29" bestFit="1" customWidth="1"/>
    <col min="11784" max="11784" width="13.5703125" style="29" bestFit="1" customWidth="1"/>
    <col min="11785" max="11785" width="13.140625" style="29" customWidth="1"/>
    <col min="11786" max="11786" width="72.28515625" style="29" customWidth="1"/>
    <col min="11787" max="11787" width="9.140625" style="29"/>
    <col min="11788" max="11788" width="11.28515625" style="29" bestFit="1" customWidth="1"/>
    <col min="11789" max="12032" width="9.140625" style="29"/>
    <col min="12033" max="12033" width="5.140625" style="29" customWidth="1"/>
    <col min="12034" max="12034" width="12.140625" style="29" customWidth="1"/>
    <col min="12035" max="12035" width="51" style="29" customWidth="1"/>
    <col min="12036" max="12036" width="9.5703125" style="29" customWidth="1"/>
    <col min="12037" max="12037" width="4.140625" style="29" customWidth="1"/>
    <col min="12038" max="12038" width="10.42578125" style="29" bestFit="1" customWidth="1"/>
    <col min="12039" max="12039" width="14.42578125" style="29" bestFit="1" customWidth="1"/>
    <col min="12040" max="12040" width="13.5703125" style="29" bestFit="1" customWidth="1"/>
    <col min="12041" max="12041" width="13.140625" style="29" customWidth="1"/>
    <col min="12042" max="12042" width="72.28515625" style="29" customWidth="1"/>
    <col min="12043" max="12043" width="9.140625" style="29"/>
    <col min="12044" max="12044" width="11.28515625" style="29" bestFit="1" customWidth="1"/>
    <col min="12045" max="12288" width="9.140625" style="29"/>
    <col min="12289" max="12289" width="5.140625" style="29" customWidth="1"/>
    <col min="12290" max="12290" width="12.140625" style="29" customWidth="1"/>
    <col min="12291" max="12291" width="51" style="29" customWidth="1"/>
    <col min="12292" max="12292" width="9.5703125" style="29" customWidth="1"/>
    <col min="12293" max="12293" width="4.140625" style="29" customWidth="1"/>
    <col min="12294" max="12294" width="10.42578125" style="29" bestFit="1" customWidth="1"/>
    <col min="12295" max="12295" width="14.42578125" style="29" bestFit="1" customWidth="1"/>
    <col min="12296" max="12296" width="13.5703125" style="29" bestFit="1" customWidth="1"/>
    <col min="12297" max="12297" width="13.140625" style="29" customWidth="1"/>
    <col min="12298" max="12298" width="72.28515625" style="29" customWidth="1"/>
    <col min="12299" max="12299" width="9.140625" style="29"/>
    <col min="12300" max="12300" width="11.28515625" style="29" bestFit="1" customWidth="1"/>
    <col min="12301" max="12544" width="9.140625" style="29"/>
    <col min="12545" max="12545" width="5.140625" style="29" customWidth="1"/>
    <col min="12546" max="12546" width="12.140625" style="29" customWidth="1"/>
    <col min="12547" max="12547" width="51" style="29" customWidth="1"/>
    <col min="12548" max="12548" width="9.5703125" style="29" customWidth="1"/>
    <col min="12549" max="12549" width="4.140625" style="29" customWidth="1"/>
    <col min="12550" max="12550" width="10.42578125" style="29" bestFit="1" customWidth="1"/>
    <col min="12551" max="12551" width="14.42578125" style="29" bestFit="1" customWidth="1"/>
    <col min="12552" max="12552" width="13.5703125" style="29" bestFit="1" customWidth="1"/>
    <col min="12553" max="12553" width="13.140625" style="29" customWidth="1"/>
    <col min="12554" max="12554" width="72.28515625" style="29" customWidth="1"/>
    <col min="12555" max="12555" width="9.140625" style="29"/>
    <col min="12556" max="12556" width="11.28515625" style="29" bestFit="1" customWidth="1"/>
    <col min="12557" max="12800" width="9.140625" style="29"/>
    <col min="12801" max="12801" width="5.140625" style="29" customWidth="1"/>
    <col min="12802" max="12802" width="12.140625" style="29" customWidth="1"/>
    <col min="12803" max="12803" width="51" style="29" customWidth="1"/>
    <col min="12804" max="12804" width="9.5703125" style="29" customWidth="1"/>
    <col min="12805" max="12805" width="4.140625" style="29" customWidth="1"/>
    <col min="12806" max="12806" width="10.42578125" style="29" bestFit="1" customWidth="1"/>
    <col min="12807" max="12807" width="14.42578125" style="29" bestFit="1" customWidth="1"/>
    <col min="12808" max="12808" width="13.5703125" style="29" bestFit="1" customWidth="1"/>
    <col min="12809" max="12809" width="13.140625" style="29" customWidth="1"/>
    <col min="12810" max="12810" width="72.28515625" style="29" customWidth="1"/>
    <col min="12811" max="12811" width="9.140625" style="29"/>
    <col min="12812" max="12812" width="11.28515625" style="29" bestFit="1" customWidth="1"/>
    <col min="12813" max="13056" width="9.140625" style="29"/>
    <col min="13057" max="13057" width="5.140625" style="29" customWidth="1"/>
    <col min="13058" max="13058" width="12.140625" style="29" customWidth="1"/>
    <col min="13059" max="13059" width="51" style="29" customWidth="1"/>
    <col min="13060" max="13060" width="9.5703125" style="29" customWidth="1"/>
    <col min="13061" max="13061" width="4.140625" style="29" customWidth="1"/>
    <col min="13062" max="13062" width="10.42578125" style="29" bestFit="1" customWidth="1"/>
    <col min="13063" max="13063" width="14.42578125" style="29" bestFit="1" customWidth="1"/>
    <col min="13064" max="13064" width="13.5703125" style="29" bestFit="1" customWidth="1"/>
    <col min="13065" max="13065" width="13.140625" style="29" customWidth="1"/>
    <col min="13066" max="13066" width="72.28515625" style="29" customWidth="1"/>
    <col min="13067" max="13067" width="9.140625" style="29"/>
    <col min="13068" max="13068" width="11.28515625" style="29" bestFit="1" customWidth="1"/>
    <col min="13069" max="13312" width="9.140625" style="29"/>
    <col min="13313" max="13313" width="5.140625" style="29" customWidth="1"/>
    <col min="13314" max="13314" width="12.140625" style="29" customWidth="1"/>
    <col min="13315" max="13315" width="51" style="29" customWidth="1"/>
    <col min="13316" max="13316" width="9.5703125" style="29" customWidth="1"/>
    <col min="13317" max="13317" width="4.140625" style="29" customWidth="1"/>
    <col min="13318" max="13318" width="10.42578125" style="29" bestFit="1" customWidth="1"/>
    <col min="13319" max="13319" width="14.42578125" style="29" bestFit="1" customWidth="1"/>
    <col min="13320" max="13320" width="13.5703125" style="29" bestFit="1" customWidth="1"/>
    <col min="13321" max="13321" width="13.140625" style="29" customWidth="1"/>
    <col min="13322" max="13322" width="72.28515625" style="29" customWidth="1"/>
    <col min="13323" max="13323" width="9.140625" style="29"/>
    <col min="13324" max="13324" width="11.28515625" style="29" bestFit="1" customWidth="1"/>
    <col min="13325" max="13568" width="9.140625" style="29"/>
    <col min="13569" max="13569" width="5.140625" style="29" customWidth="1"/>
    <col min="13570" max="13570" width="12.140625" style="29" customWidth="1"/>
    <col min="13571" max="13571" width="51" style="29" customWidth="1"/>
    <col min="13572" max="13572" width="9.5703125" style="29" customWidth="1"/>
    <col min="13573" max="13573" width="4.140625" style="29" customWidth="1"/>
    <col min="13574" max="13574" width="10.42578125" style="29" bestFit="1" customWidth="1"/>
    <col min="13575" max="13575" width="14.42578125" style="29" bestFit="1" customWidth="1"/>
    <col min="13576" max="13576" width="13.5703125" style="29" bestFit="1" customWidth="1"/>
    <col min="13577" max="13577" width="13.140625" style="29" customWidth="1"/>
    <col min="13578" max="13578" width="72.28515625" style="29" customWidth="1"/>
    <col min="13579" max="13579" width="9.140625" style="29"/>
    <col min="13580" max="13580" width="11.28515625" style="29" bestFit="1" customWidth="1"/>
    <col min="13581" max="13824" width="9.140625" style="29"/>
    <col min="13825" max="13825" width="5.140625" style="29" customWidth="1"/>
    <col min="13826" max="13826" width="12.140625" style="29" customWidth="1"/>
    <col min="13827" max="13827" width="51" style="29" customWidth="1"/>
    <col min="13828" max="13828" width="9.5703125" style="29" customWidth="1"/>
    <col min="13829" max="13829" width="4.140625" style="29" customWidth="1"/>
    <col min="13830" max="13830" width="10.42578125" style="29" bestFit="1" customWidth="1"/>
    <col min="13831" max="13831" width="14.42578125" style="29" bestFit="1" customWidth="1"/>
    <col min="13832" max="13832" width="13.5703125" style="29" bestFit="1" customWidth="1"/>
    <col min="13833" max="13833" width="13.140625" style="29" customWidth="1"/>
    <col min="13834" max="13834" width="72.28515625" style="29" customWidth="1"/>
    <col min="13835" max="13835" width="9.140625" style="29"/>
    <col min="13836" max="13836" width="11.28515625" style="29" bestFit="1" customWidth="1"/>
    <col min="13837" max="14080" width="9.140625" style="29"/>
    <col min="14081" max="14081" width="5.140625" style="29" customWidth="1"/>
    <col min="14082" max="14082" width="12.140625" style="29" customWidth="1"/>
    <col min="14083" max="14083" width="51" style="29" customWidth="1"/>
    <col min="14084" max="14084" width="9.5703125" style="29" customWidth="1"/>
    <col min="14085" max="14085" width="4.140625" style="29" customWidth="1"/>
    <col min="14086" max="14086" width="10.42578125" style="29" bestFit="1" customWidth="1"/>
    <col min="14087" max="14087" width="14.42578125" style="29" bestFit="1" customWidth="1"/>
    <col min="14088" max="14088" width="13.5703125" style="29" bestFit="1" customWidth="1"/>
    <col min="14089" max="14089" width="13.140625" style="29" customWidth="1"/>
    <col min="14090" max="14090" width="72.28515625" style="29" customWidth="1"/>
    <col min="14091" max="14091" width="9.140625" style="29"/>
    <col min="14092" max="14092" width="11.28515625" style="29" bestFit="1" customWidth="1"/>
    <col min="14093" max="14336" width="9.140625" style="29"/>
    <col min="14337" max="14337" width="5.140625" style="29" customWidth="1"/>
    <col min="14338" max="14338" width="12.140625" style="29" customWidth="1"/>
    <col min="14339" max="14339" width="51" style="29" customWidth="1"/>
    <col min="14340" max="14340" width="9.5703125" style="29" customWidth="1"/>
    <col min="14341" max="14341" width="4.140625" style="29" customWidth="1"/>
    <col min="14342" max="14342" width="10.42578125" style="29" bestFit="1" customWidth="1"/>
    <col min="14343" max="14343" width="14.42578125" style="29" bestFit="1" customWidth="1"/>
    <col min="14344" max="14344" width="13.5703125" style="29" bestFit="1" customWidth="1"/>
    <col min="14345" max="14345" width="13.140625" style="29" customWidth="1"/>
    <col min="14346" max="14346" width="72.28515625" style="29" customWidth="1"/>
    <col min="14347" max="14347" width="9.140625" style="29"/>
    <col min="14348" max="14348" width="11.28515625" style="29" bestFit="1" customWidth="1"/>
    <col min="14349" max="14592" width="9.140625" style="29"/>
    <col min="14593" max="14593" width="5.140625" style="29" customWidth="1"/>
    <col min="14594" max="14594" width="12.140625" style="29" customWidth="1"/>
    <col min="14595" max="14595" width="51" style="29" customWidth="1"/>
    <col min="14596" max="14596" width="9.5703125" style="29" customWidth="1"/>
    <col min="14597" max="14597" width="4.140625" style="29" customWidth="1"/>
    <col min="14598" max="14598" width="10.42578125" style="29" bestFit="1" customWidth="1"/>
    <col min="14599" max="14599" width="14.42578125" style="29" bestFit="1" customWidth="1"/>
    <col min="14600" max="14600" width="13.5703125" style="29" bestFit="1" customWidth="1"/>
    <col min="14601" max="14601" width="13.140625" style="29" customWidth="1"/>
    <col min="14602" max="14602" width="72.28515625" style="29" customWidth="1"/>
    <col min="14603" max="14603" width="9.140625" style="29"/>
    <col min="14604" max="14604" width="11.28515625" style="29" bestFit="1" customWidth="1"/>
    <col min="14605" max="14848" width="9.140625" style="29"/>
    <col min="14849" max="14849" width="5.140625" style="29" customWidth="1"/>
    <col min="14850" max="14850" width="12.140625" style="29" customWidth="1"/>
    <col min="14851" max="14851" width="51" style="29" customWidth="1"/>
    <col min="14852" max="14852" width="9.5703125" style="29" customWidth="1"/>
    <col min="14853" max="14853" width="4.140625" style="29" customWidth="1"/>
    <col min="14854" max="14854" width="10.42578125" style="29" bestFit="1" customWidth="1"/>
    <col min="14855" max="14855" width="14.42578125" style="29" bestFit="1" customWidth="1"/>
    <col min="14856" max="14856" width="13.5703125" style="29" bestFit="1" customWidth="1"/>
    <col min="14857" max="14857" width="13.140625" style="29" customWidth="1"/>
    <col min="14858" max="14858" width="72.28515625" style="29" customWidth="1"/>
    <col min="14859" max="14859" width="9.140625" style="29"/>
    <col min="14860" max="14860" width="11.28515625" style="29" bestFit="1" customWidth="1"/>
    <col min="14861" max="15104" width="9.140625" style="29"/>
    <col min="15105" max="15105" width="5.140625" style="29" customWidth="1"/>
    <col min="15106" max="15106" width="12.140625" style="29" customWidth="1"/>
    <col min="15107" max="15107" width="51" style="29" customWidth="1"/>
    <col min="15108" max="15108" width="9.5703125" style="29" customWidth="1"/>
    <col min="15109" max="15109" width="4.140625" style="29" customWidth="1"/>
    <col min="15110" max="15110" width="10.42578125" style="29" bestFit="1" customWidth="1"/>
    <col min="15111" max="15111" width="14.42578125" style="29" bestFit="1" customWidth="1"/>
    <col min="15112" max="15112" width="13.5703125" style="29" bestFit="1" customWidth="1"/>
    <col min="15113" max="15113" width="13.140625" style="29" customWidth="1"/>
    <col min="15114" max="15114" width="72.28515625" style="29" customWidth="1"/>
    <col min="15115" max="15115" width="9.140625" style="29"/>
    <col min="15116" max="15116" width="11.28515625" style="29" bestFit="1" customWidth="1"/>
    <col min="15117" max="15360" width="9.140625" style="29"/>
    <col min="15361" max="15361" width="5.140625" style="29" customWidth="1"/>
    <col min="15362" max="15362" width="12.140625" style="29" customWidth="1"/>
    <col min="15363" max="15363" width="51" style="29" customWidth="1"/>
    <col min="15364" max="15364" width="9.5703125" style="29" customWidth="1"/>
    <col min="15365" max="15365" width="4.140625" style="29" customWidth="1"/>
    <col min="15366" max="15366" width="10.42578125" style="29" bestFit="1" customWidth="1"/>
    <col min="15367" max="15367" width="14.42578125" style="29" bestFit="1" customWidth="1"/>
    <col min="15368" max="15368" width="13.5703125" style="29" bestFit="1" customWidth="1"/>
    <col min="15369" max="15369" width="13.140625" style="29" customWidth="1"/>
    <col min="15370" max="15370" width="72.28515625" style="29" customWidth="1"/>
    <col min="15371" max="15371" width="9.140625" style="29"/>
    <col min="15372" max="15372" width="11.28515625" style="29" bestFit="1" customWidth="1"/>
    <col min="15373" max="15616" width="9.140625" style="29"/>
    <col min="15617" max="15617" width="5.140625" style="29" customWidth="1"/>
    <col min="15618" max="15618" width="12.140625" style="29" customWidth="1"/>
    <col min="15619" max="15619" width="51" style="29" customWidth="1"/>
    <col min="15620" max="15620" width="9.5703125" style="29" customWidth="1"/>
    <col min="15621" max="15621" width="4.140625" style="29" customWidth="1"/>
    <col min="15622" max="15622" width="10.42578125" style="29" bestFit="1" customWidth="1"/>
    <col min="15623" max="15623" width="14.42578125" style="29" bestFit="1" customWidth="1"/>
    <col min="15624" max="15624" width="13.5703125" style="29" bestFit="1" customWidth="1"/>
    <col min="15625" max="15625" width="13.140625" style="29" customWidth="1"/>
    <col min="15626" max="15626" width="72.28515625" style="29" customWidth="1"/>
    <col min="15627" max="15627" width="9.140625" style="29"/>
    <col min="15628" max="15628" width="11.28515625" style="29" bestFit="1" customWidth="1"/>
    <col min="15629" max="15872" width="9.140625" style="29"/>
    <col min="15873" max="15873" width="5.140625" style="29" customWidth="1"/>
    <col min="15874" max="15874" width="12.140625" style="29" customWidth="1"/>
    <col min="15875" max="15875" width="51" style="29" customWidth="1"/>
    <col min="15876" max="15876" width="9.5703125" style="29" customWidth="1"/>
    <col min="15877" max="15877" width="4.140625" style="29" customWidth="1"/>
    <col min="15878" max="15878" width="10.42578125" style="29" bestFit="1" customWidth="1"/>
    <col min="15879" max="15879" width="14.42578125" style="29" bestFit="1" customWidth="1"/>
    <col min="15880" max="15880" width="13.5703125" style="29" bestFit="1" customWidth="1"/>
    <col min="15881" max="15881" width="13.140625" style="29" customWidth="1"/>
    <col min="15882" max="15882" width="72.28515625" style="29" customWidth="1"/>
    <col min="15883" max="15883" width="9.140625" style="29"/>
    <col min="15884" max="15884" width="11.28515625" style="29" bestFit="1" customWidth="1"/>
    <col min="15885" max="16128" width="9.140625" style="29"/>
    <col min="16129" max="16129" width="5.140625" style="29" customWidth="1"/>
    <col min="16130" max="16130" width="12.140625" style="29" customWidth="1"/>
    <col min="16131" max="16131" width="51" style="29" customWidth="1"/>
    <col min="16132" max="16132" width="9.5703125" style="29" customWidth="1"/>
    <col min="16133" max="16133" width="4.140625" style="29" customWidth="1"/>
    <col min="16134" max="16134" width="10.42578125" style="29" bestFit="1" customWidth="1"/>
    <col min="16135" max="16135" width="14.42578125" style="29" bestFit="1" customWidth="1"/>
    <col min="16136" max="16136" width="13.5703125" style="29" bestFit="1" customWidth="1"/>
    <col min="16137" max="16137" width="13.140625" style="29" customWidth="1"/>
    <col min="16138" max="16138" width="72.28515625" style="29" customWidth="1"/>
    <col min="16139" max="16139" width="9.140625" style="29"/>
    <col min="16140" max="16140" width="11.28515625" style="29" bestFit="1" customWidth="1"/>
    <col min="16141" max="16384" width="9.140625" style="29"/>
  </cols>
  <sheetData>
    <row r="1" spans="1:12" customFormat="1" ht="45.75" customHeight="1" thickBot="1">
      <c r="A1" s="219" t="s">
        <v>3</v>
      </c>
      <c r="B1" s="220"/>
      <c r="C1" s="220"/>
      <c r="D1" s="220"/>
      <c r="E1" s="220"/>
      <c r="F1" s="220"/>
      <c r="G1" s="220"/>
      <c r="H1" s="220"/>
      <c r="I1" s="221"/>
    </row>
    <row r="2" spans="1:12" customFormat="1" ht="15.75" customHeight="1">
      <c r="A2" s="222" t="s">
        <v>108</v>
      </c>
      <c r="B2" s="222"/>
      <c r="C2" s="222"/>
      <c r="D2" s="222"/>
      <c r="E2" s="222"/>
      <c r="F2" s="222"/>
      <c r="G2" s="222"/>
      <c r="H2" s="222"/>
      <c r="I2" s="222"/>
    </row>
    <row r="3" spans="1:12" customFormat="1" ht="12.75" customHeight="1">
      <c r="A3" s="222"/>
      <c r="B3" s="222"/>
      <c r="C3" s="222"/>
      <c r="D3" s="222"/>
      <c r="E3" s="222"/>
      <c r="F3" s="222"/>
      <c r="G3" s="222"/>
      <c r="H3" s="222"/>
      <c r="I3" s="222"/>
      <c r="J3" s="87"/>
      <c r="K3" s="75"/>
      <c r="L3" s="75"/>
    </row>
    <row r="4" spans="1:12" customFormat="1" ht="15">
      <c r="A4" s="223" t="s">
        <v>107</v>
      </c>
      <c r="B4" s="223"/>
      <c r="C4" s="223"/>
      <c r="D4" s="223"/>
      <c r="E4" s="223"/>
      <c r="F4" s="223"/>
      <c r="G4" s="223"/>
      <c r="H4" s="223"/>
      <c r="I4" s="223"/>
      <c r="J4" s="75"/>
      <c r="K4" s="75"/>
      <c r="L4" s="75"/>
    </row>
    <row r="5" spans="1:12" ht="5.25" customHeight="1">
      <c r="A5" s="223"/>
      <c r="B5" s="223"/>
      <c r="C5" s="223"/>
      <c r="D5" s="223"/>
      <c r="E5" s="223"/>
      <c r="F5" s="223"/>
      <c r="G5" s="223"/>
      <c r="H5" s="223"/>
      <c r="I5" s="223"/>
      <c r="J5" s="88"/>
      <c r="K5" s="89"/>
      <c r="L5" s="89"/>
    </row>
    <row r="6" spans="1:12">
      <c r="A6" s="223" t="s">
        <v>97</v>
      </c>
      <c r="B6" s="223"/>
      <c r="C6" s="223"/>
      <c r="D6" s="223"/>
      <c r="E6" s="223"/>
      <c r="F6" s="223"/>
      <c r="G6" s="223"/>
      <c r="H6" s="223"/>
      <c r="I6" s="223"/>
      <c r="J6" s="88"/>
      <c r="K6" s="89"/>
      <c r="L6" s="89"/>
    </row>
    <row r="7" spans="1:12" ht="6.75" customHeight="1" thickBot="1">
      <c r="A7" s="90"/>
      <c r="B7" s="90"/>
      <c r="C7" s="90"/>
      <c r="D7" s="91"/>
      <c r="E7" s="90"/>
      <c r="F7" s="90"/>
      <c r="G7" s="90"/>
      <c r="H7" s="90"/>
      <c r="I7" s="90"/>
      <c r="J7" s="88"/>
      <c r="K7" s="89"/>
      <c r="L7" s="89"/>
    </row>
    <row r="8" spans="1:12">
      <c r="A8" s="224" t="s">
        <v>62</v>
      </c>
      <c r="B8" s="134" t="s">
        <v>85</v>
      </c>
      <c r="C8" s="226" t="s">
        <v>72</v>
      </c>
      <c r="D8" s="228" t="s">
        <v>73</v>
      </c>
      <c r="E8" s="230" t="s">
        <v>74</v>
      </c>
      <c r="F8" s="232" t="s">
        <v>75</v>
      </c>
      <c r="G8" s="232"/>
      <c r="H8" s="232"/>
      <c r="I8" s="233"/>
      <c r="J8" s="92" t="s">
        <v>76</v>
      </c>
      <c r="K8" s="93"/>
      <c r="L8" s="93"/>
    </row>
    <row r="9" spans="1:12" ht="13.5" thickBot="1">
      <c r="A9" s="225"/>
      <c r="B9" s="135" t="s">
        <v>86</v>
      </c>
      <c r="C9" s="227"/>
      <c r="D9" s="229"/>
      <c r="E9" s="231"/>
      <c r="F9" s="94" t="s">
        <v>77</v>
      </c>
      <c r="G9" s="94" t="s">
        <v>58</v>
      </c>
      <c r="H9" s="95" t="s">
        <v>78</v>
      </c>
      <c r="I9" s="96" t="s">
        <v>59</v>
      </c>
      <c r="J9" s="97"/>
      <c r="K9" s="98"/>
      <c r="L9" s="98"/>
    </row>
    <row r="10" spans="1:12" ht="7.5" customHeight="1" thickBot="1">
      <c r="A10" s="99"/>
      <c r="B10" s="100"/>
      <c r="C10" s="101"/>
      <c r="D10" s="102"/>
      <c r="E10" s="99"/>
      <c r="F10" s="103"/>
      <c r="G10" s="103"/>
      <c r="H10" s="99"/>
      <c r="I10" s="104"/>
      <c r="J10" s="97"/>
      <c r="K10" s="98"/>
      <c r="L10" s="98"/>
    </row>
    <row r="11" spans="1:12" s="108" customFormat="1" ht="12.75" customHeight="1" thickBot="1">
      <c r="A11" s="105">
        <v>1</v>
      </c>
      <c r="B11" s="234" t="s">
        <v>13</v>
      </c>
      <c r="C11" s="235"/>
      <c r="D11" s="235"/>
      <c r="E11" s="235"/>
      <c r="F11" s="235"/>
      <c r="G11" s="235"/>
      <c r="H11" s="235"/>
      <c r="I11" s="236"/>
      <c r="J11" s="106"/>
      <c r="K11" s="107"/>
      <c r="L11" s="107"/>
    </row>
    <row r="12" spans="1:12" s="108" customFormat="1" ht="126.75" customHeight="1">
      <c r="A12" s="201" t="s">
        <v>79</v>
      </c>
      <c r="B12" s="203" t="s">
        <v>94</v>
      </c>
      <c r="C12" s="168" t="s">
        <v>114</v>
      </c>
      <c r="D12" s="205">
        <v>1</v>
      </c>
      <c r="E12" s="203" t="s">
        <v>100</v>
      </c>
      <c r="F12" s="195">
        <f>'COMPOSIÇÃO ORÇAMENTÁRIA'!G10</f>
        <v>90342.093333333338</v>
      </c>
      <c r="G12" s="195">
        <f>ROUND(D12*F12,2)</f>
        <v>90342.09</v>
      </c>
      <c r="H12" s="197" t="s">
        <v>112</v>
      </c>
      <c r="I12" s="199">
        <f>G12</f>
        <v>90342.09</v>
      </c>
      <c r="J12" s="106"/>
      <c r="K12" s="107"/>
      <c r="L12" s="107"/>
    </row>
    <row r="13" spans="1:12" s="108" customFormat="1" ht="153.75" customHeight="1" thickBot="1">
      <c r="A13" s="202"/>
      <c r="B13" s="204"/>
      <c r="C13" s="169"/>
      <c r="D13" s="206"/>
      <c r="E13" s="204"/>
      <c r="F13" s="196"/>
      <c r="G13" s="196"/>
      <c r="H13" s="198"/>
      <c r="I13" s="200"/>
      <c r="J13" s="109" t="s">
        <v>80</v>
      </c>
      <c r="K13" s="107"/>
      <c r="L13" s="107"/>
    </row>
    <row r="14" spans="1:12" ht="13.5" thickBot="1">
      <c r="A14" s="237" t="s">
        <v>81</v>
      </c>
      <c r="B14" s="238"/>
      <c r="C14" s="238"/>
      <c r="D14" s="238"/>
      <c r="E14" s="238"/>
      <c r="F14" s="239"/>
      <c r="G14" s="110">
        <f>ROUND(SUM(G12:G12),2)</f>
        <v>90342.09</v>
      </c>
      <c r="H14" s="111"/>
      <c r="I14" s="112">
        <f>ROUND(SUM(I12:I12),2)</f>
        <v>90342.09</v>
      </c>
      <c r="J14" s="106"/>
      <c r="K14" s="2"/>
      <c r="L14" s="2"/>
    </row>
    <row r="15" spans="1:12" s="108" customFormat="1" ht="6.75" customHeight="1">
      <c r="A15" s="32"/>
      <c r="B15" s="32"/>
      <c r="C15" s="32"/>
      <c r="D15" s="32"/>
      <c r="E15" s="32"/>
      <c r="F15" s="32"/>
      <c r="G15" s="113"/>
      <c r="H15" s="114"/>
      <c r="I15" s="115"/>
      <c r="J15" s="106"/>
    </row>
    <row r="16" spans="1:12" ht="2.25" customHeight="1" thickBot="1">
      <c r="A16" s="116"/>
      <c r="B16" s="116"/>
      <c r="C16" s="117"/>
      <c r="D16" s="118"/>
      <c r="E16" s="116"/>
      <c r="F16" s="119"/>
      <c r="G16" s="119"/>
      <c r="H16" s="119"/>
      <c r="I16" s="118"/>
    </row>
    <row r="17" spans="1:9">
      <c r="A17" s="207" t="s">
        <v>82</v>
      </c>
      <c r="B17" s="208"/>
      <c r="C17" s="208"/>
      <c r="D17" s="208"/>
      <c r="E17" s="208"/>
      <c r="F17" s="209"/>
      <c r="G17" s="213">
        <f>G14</f>
        <v>90342.09</v>
      </c>
      <c r="H17" s="215">
        <f>H14</f>
        <v>0</v>
      </c>
      <c r="I17" s="217">
        <f>SUM(G17:H18)</f>
        <v>90342.09</v>
      </c>
    </row>
    <row r="18" spans="1:9" ht="9" customHeight="1" thickBot="1">
      <c r="A18" s="210"/>
      <c r="B18" s="211"/>
      <c r="C18" s="211"/>
      <c r="D18" s="211"/>
      <c r="E18" s="211"/>
      <c r="F18" s="212"/>
      <c r="G18" s="214"/>
      <c r="H18" s="216"/>
      <c r="I18" s="218"/>
    </row>
    <row r="19" spans="1:9" ht="5.25" customHeight="1">
      <c r="A19" s="121"/>
      <c r="B19" s="122"/>
      <c r="C19" s="123"/>
      <c r="D19" s="124"/>
      <c r="E19" s="122"/>
      <c r="F19" s="122"/>
      <c r="G19" s="122"/>
      <c r="H19" s="125"/>
      <c r="I19" s="126"/>
    </row>
    <row r="20" spans="1:9" ht="15" customHeight="1">
      <c r="A20" s="241" t="s">
        <v>106</v>
      </c>
      <c r="B20" s="241"/>
      <c r="C20" s="241"/>
      <c r="D20" s="241"/>
      <c r="E20" s="241"/>
      <c r="F20" s="241"/>
      <c r="G20" s="241"/>
      <c r="H20" s="241"/>
      <c r="I20" s="241"/>
    </row>
    <row r="21" spans="1:9" ht="13.5" customHeight="1">
      <c r="A21" s="240" t="s">
        <v>15</v>
      </c>
      <c r="B21" s="240"/>
      <c r="C21" s="240"/>
      <c r="D21" s="240"/>
      <c r="E21" s="240"/>
      <c r="F21" s="240"/>
      <c r="G21" s="240"/>
      <c r="H21" s="240"/>
      <c r="I21" s="240"/>
    </row>
    <row r="22" spans="1:9">
      <c r="A22" s="241" t="s">
        <v>16</v>
      </c>
      <c r="B22" s="241"/>
      <c r="C22" s="241"/>
      <c r="D22" s="241"/>
      <c r="E22" s="241"/>
      <c r="F22" s="241"/>
      <c r="G22" s="241"/>
      <c r="H22" s="241"/>
      <c r="I22" s="241"/>
    </row>
    <row r="23" spans="1:9">
      <c r="A23" s="242" t="s">
        <v>17</v>
      </c>
      <c r="B23" s="242"/>
      <c r="C23" s="242"/>
      <c r="D23" s="242"/>
      <c r="E23" s="242"/>
      <c r="F23" s="242"/>
      <c r="G23" s="242"/>
      <c r="H23" s="242"/>
      <c r="I23" s="242"/>
    </row>
    <row r="24" spans="1:9">
      <c r="A24" s="242" t="s">
        <v>18</v>
      </c>
      <c r="B24" s="242"/>
      <c r="C24" s="242"/>
      <c r="D24" s="242"/>
      <c r="E24" s="242"/>
      <c r="F24" s="242"/>
      <c r="G24" s="242"/>
      <c r="H24" s="242"/>
      <c r="I24" s="242"/>
    </row>
  </sheetData>
  <mergeCells count="30">
    <mergeCell ref="A21:I21"/>
    <mergeCell ref="A22:I22"/>
    <mergeCell ref="A23:I23"/>
    <mergeCell ref="A24:I24"/>
    <mergeCell ref="A20:I20"/>
    <mergeCell ref="A17:F18"/>
    <mergeCell ref="G17:G18"/>
    <mergeCell ref="H17:H18"/>
    <mergeCell ref="I17:I18"/>
    <mergeCell ref="A1:I1"/>
    <mergeCell ref="A2:I3"/>
    <mergeCell ref="A4:I4"/>
    <mergeCell ref="A5:I5"/>
    <mergeCell ref="A6:I6"/>
    <mergeCell ref="A8:A9"/>
    <mergeCell ref="C8:C9"/>
    <mergeCell ref="D8:D9"/>
    <mergeCell ref="E8:E9"/>
    <mergeCell ref="F8:I8"/>
    <mergeCell ref="B11:I11"/>
    <mergeCell ref="A14:F14"/>
    <mergeCell ref="F12:F13"/>
    <mergeCell ref="G12:G13"/>
    <mergeCell ref="H12:H13"/>
    <mergeCell ref="I12:I13"/>
    <mergeCell ref="A12:A13"/>
    <mergeCell ref="B12:B13"/>
    <mergeCell ref="C12:C13"/>
    <mergeCell ref="D12:D13"/>
    <mergeCell ref="E12:E13"/>
  </mergeCells>
  <pageMargins left="0.25" right="0.25" top="0.75" bottom="0.75" header="0.3" footer="0.3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sqref="A1:H1"/>
    </sheetView>
  </sheetViews>
  <sheetFormatPr defaultRowHeight="12.75"/>
  <cols>
    <col min="1" max="1" width="2.85546875" style="29" customWidth="1"/>
    <col min="2" max="2" width="47.5703125" style="29" customWidth="1"/>
    <col min="3" max="4" width="13.5703125" style="29" bestFit="1" customWidth="1"/>
    <col min="5" max="7" width="13" style="29" customWidth="1"/>
    <col min="8" max="8" width="13.28515625" style="29" bestFit="1" customWidth="1"/>
    <col min="9" max="9" width="9.5703125" style="29" customWidth="1"/>
    <col min="10" max="10" width="15.42578125" style="29" bestFit="1" customWidth="1"/>
    <col min="11" max="11" width="4.42578125" style="29" customWidth="1"/>
    <col min="12" max="12" width="22.7109375" style="29" customWidth="1"/>
    <col min="13" max="13" width="13.28515625" style="29" bestFit="1" customWidth="1"/>
    <col min="14" max="14" width="9.140625" style="29"/>
    <col min="15" max="15" width="13.28515625" style="29" bestFit="1" customWidth="1"/>
    <col min="16" max="258" width="9.140625" style="29"/>
    <col min="259" max="259" width="2.85546875" style="29" customWidth="1"/>
    <col min="260" max="260" width="33.85546875" style="29" customWidth="1"/>
    <col min="261" max="262" width="13.5703125" style="29" bestFit="1" customWidth="1"/>
    <col min="263" max="263" width="13" style="29" customWidth="1"/>
    <col min="264" max="264" width="14.85546875" style="29" bestFit="1" customWidth="1"/>
    <col min="265" max="265" width="9.5703125" style="29" customWidth="1"/>
    <col min="266" max="266" width="11.85546875" style="29" customWidth="1"/>
    <col min="267" max="267" width="12.7109375" style="29" customWidth="1"/>
    <col min="268" max="268" width="14.7109375" style="29" customWidth="1"/>
    <col min="269" max="269" width="11.7109375" style="29" customWidth="1"/>
    <col min="270" max="514" width="9.140625" style="29"/>
    <col min="515" max="515" width="2.85546875" style="29" customWidth="1"/>
    <col min="516" max="516" width="33.85546875" style="29" customWidth="1"/>
    <col min="517" max="518" width="13.5703125" style="29" bestFit="1" customWidth="1"/>
    <col min="519" max="519" width="13" style="29" customWidth="1"/>
    <col min="520" max="520" width="14.85546875" style="29" bestFit="1" customWidth="1"/>
    <col min="521" max="521" width="9.5703125" style="29" customWidth="1"/>
    <col min="522" max="522" width="11.85546875" style="29" customWidth="1"/>
    <col min="523" max="523" width="12.7109375" style="29" customWidth="1"/>
    <col min="524" max="524" width="14.7109375" style="29" customWidth="1"/>
    <col min="525" max="525" width="11.7109375" style="29" customWidth="1"/>
    <col min="526" max="770" width="9.140625" style="29"/>
    <col min="771" max="771" width="2.85546875" style="29" customWidth="1"/>
    <col min="772" max="772" width="33.85546875" style="29" customWidth="1"/>
    <col min="773" max="774" width="13.5703125" style="29" bestFit="1" customWidth="1"/>
    <col min="775" max="775" width="13" style="29" customWidth="1"/>
    <col min="776" max="776" width="14.85546875" style="29" bestFit="1" customWidth="1"/>
    <col min="777" max="777" width="9.5703125" style="29" customWidth="1"/>
    <col min="778" max="778" width="11.85546875" style="29" customWidth="1"/>
    <col min="779" max="779" width="12.7109375" style="29" customWidth="1"/>
    <col min="780" max="780" width="14.7109375" style="29" customWidth="1"/>
    <col min="781" max="781" width="11.7109375" style="29" customWidth="1"/>
    <col min="782" max="1026" width="9.140625" style="29"/>
    <col min="1027" max="1027" width="2.85546875" style="29" customWidth="1"/>
    <col min="1028" max="1028" width="33.85546875" style="29" customWidth="1"/>
    <col min="1029" max="1030" width="13.5703125" style="29" bestFit="1" customWidth="1"/>
    <col min="1031" max="1031" width="13" style="29" customWidth="1"/>
    <col min="1032" max="1032" width="14.85546875" style="29" bestFit="1" customWidth="1"/>
    <col min="1033" max="1033" width="9.5703125" style="29" customWidth="1"/>
    <col min="1034" max="1034" width="11.85546875" style="29" customWidth="1"/>
    <col min="1035" max="1035" width="12.7109375" style="29" customWidth="1"/>
    <col min="1036" max="1036" width="14.7109375" style="29" customWidth="1"/>
    <col min="1037" max="1037" width="11.7109375" style="29" customWidth="1"/>
    <col min="1038" max="1282" width="9.140625" style="29"/>
    <col min="1283" max="1283" width="2.85546875" style="29" customWidth="1"/>
    <col min="1284" max="1284" width="33.85546875" style="29" customWidth="1"/>
    <col min="1285" max="1286" width="13.5703125" style="29" bestFit="1" customWidth="1"/>
    <col min="1287" max="1287" width="13" style="29" customWidth="1"/>
    <col min="1288" max="1288" width="14.85546875" style="29" bestFit="1" customWidth="1"/>
    <col min="1289" max="1289" width="9.5703125" style="29" customWidth="1"/>
    <col min="1290" max="1290" width="11.85546875" style="29" customWidth="1"/>
    <col min="1291" max="1291" width="12.7109375" style="29" customWidth="1"/>
    <col min="1292" max="1292" width="14.7109375" style="29" customWidth="1"/>
    <col min="1293" max="1293" width="11.7109375" style="29" customWidth="1"/>
    <col min="1294" max="1538" width="9.140625" style="29"/>
    <col min="1539" max="1539" width="2.85546875" style="29" customWidth="1"/>
    <col min="1540" max="1540" width="33.85546875" style="29" customWidth="1"/>
    <col min="1541" max="1542" width="13.5703125" style="29" bestFit="1" customWidth="1"/>
    <col min="1543" max="1543" width="13" style="29" customWidth="1"/>
    <col min="1544" max="1544" width="14.85546875" style="29" bestFit="1" customWidth="1"/>
    <col min="1545" max="1545" width="9.5703125" style="29" customWidth="1"/>
    <col min="1546" max="1546" width="11.85546875" style="29" customWidth="1"/>
    <col min="1547" max="1547" width="12.7109375" style="29" customWidth="1"/>
    <col min="1548" max="1548" width="14.7109375" style="29" customWidth="1"/>
    <col min="1549" max="1549" width="11.7109375" style="29" customWidth="1"/>
    <col min="1550" max="1794" width="9.140625" style="29"/>
    <col min="1795" max="1795" width="2.85546875" style="29" customWidth="1"/>
    <col min="1796" max="1796" width="33.85546875" style="29" customWidth="1"/>
    <col min="1797" max="1798" width="13.5703125" style="29" bestFit="1" customWidth="1"/>
    <col min="1799" max="1799" width="13" style="29" customWidth="1"/>
    <col min="1800" max="1800" width="14.85546875" style="29" bestFit="1" customWidth="1"/>
    <col min="1801" max="1801" width="9.5703125" style="29" customWidth="1"/>
    <col min="1802" max="1802" width="11.85546875" style="29" customWidth="1"/>
    <col min="1803" max="1803" width="12.7109375" style="29" customWidth="1"/>
    <col min="1804" max="1804" width="14.7109375" style="29" customWidth="1"/>
    <col min="1805" max="1805" width="11.7109375" style="29" customWidth="1"/>
    <col min="1806" max="2050" width="9.140625" style="29"/>
    <col min="2051" max="2051" width="2.85546875" style="29" customWidth="1"/>
    <col min="2052" max="2052" width="33.85546875" style="29" customWidth="1"/>
    <col min="2053" max="2054" width="13.5703125" style="29" bestFit="1" customWidth="1"/>
    <col min="2055" max="2055" width="13" style="29" customWidth="1"/>
    <col min="2056" max="2056" width="14.85546875" style="29" bestFit="1" customWidth="1"/>
    <col min="2057" max="2057" width="9.5703125" style="29" customWidth="1"/>
    <col min="2058" max="2058" width="11.85546875" style="29" customWidth="1"/>
    <col min="2059" max="2059" width="12.7109375" style="29" customWidth="1"/>
    <col min="2060" max="2060" width="14.7109375" style="29" customWidth="1"/>
    <col min="2061" max="2061" width="11.7109375" style="29" customWidth="1"/>
    <col min="2062" max="2306" width="9.140625" style="29"/>
    <col min="2307" max="2307" width="2.85546875" style="29" customWidth="1"/>
    <col min="2308" max="2308" width="33.85546875" style="29" customWidth="1"/>
    <col min="2309" max="2310" width="13.5703125" style="29" bestFit="1" customWidth="1"/>
    <col min="2311" max="2311" width="13" style="29" customWidth="1"/>
    <col min="2312" max="2312" width="14.85546875" style="29" bestFit="1" customWidth="1"/>
    <col min="2313" max="2313" width="9.5703125" style="29" customWidth="1"/>
    <col min="2314" max="2314" width="11.85546875" style="29" customWidth="1"/>
    <col min="2315" max="2315" width="12.7109375" style="29" customWidth="1"/>
    <col min="2316" max="2316" width="14.7109375" style="29" customWidth="1"/>
    <col min="2317" max="2317" width="11.7109375" style="29" customWidth="1"/>
    <col min="2318" max="2562" width="9.140625" style="29"/>
    <col min="2563" max="2563" width="2.85546875" style="29" customWidth="1"/>
    <col min="2564" max="2564" width="33.85546875" style="29" customWidth="1"/>
    <col min="2565" max="2566" width="13.5703125" style="29" bestFit="1" customWidth="1"/>
    <col min="2567" max="2567" width="13" style="29" customWidth="1"/>
    <col min="2568" max="2568" width="14.85546875" style="29" bestFit="1" customWidth="1"/>
    <col min="2569" max="2569" width="9.5703125" style="29" customWidth="1"/>
    <col min="2570" max="2570" width="11.85546875" style="29" customWidth="1"/>
    <col min="2571" max="2571" width="12.7109375" style="29" customWidth="1"/>
    <col min="2572" max="2572" width="14.7109375" style="29" customWidth="1"/>
    <col min="2573" max="2573" width="11.7109375" style="29" customWidth="1"/>
    <col min="2574" max="2818" width="9.140625" style="29"/>
    <col min="2819" max="2819" width="2.85546875" style="29" customWidth="1"/>
    <col min="2820" max="2820" width="33.85546875" style="29" customWidth="1"/>
    <col min="2821" max="2822" width="13.5703125" style="29" bestFit="1" customWidth="1"/>
    <col min="2823" max="2823" width="13" style="29" customWidth="1"/>
    <col min="2824" max="2824" width="14.85546875" style="29" bestFit="1" customWidth="1"/>
    <col min="2825" max="2825" width="9.5703125" style="29" customWidth="1"/>
    <col min="2826" max="2826" width="11.85546875" style="29" customWidth="1"/>
    <col min="2827" max="2827" width="12.7109375" style="29" customWidth="1"/>
    <col min="2828" max="2828" width="14.7109375" style="29" customWidth="1"/>
    <col min="2829" max="2829" width="11.7109375" style="29" customWidth="1"/>
    <col min="2830" max="3074" width="9.140625" style="29"/>
    <col min="3075" max="3075" width="2.85546875" style="29" customWidth="1"/>
    <col min="3076" max="3076" width="33.85546875" style="29" customWidth="1"/>
    <col min="3077" max="3078" width="13.5703125" style="29" bestFit="1" customWidth="1"/>
    <col min="3079" max="3079" width="13" style="29" customWidth="1"/>
    <col min="3080" max="3080" width="14.85546875" style="29" bestFit="1" customWidth="1"/>
    <col min="3081" max="3081" width="9.5703125" style="29" customWidth="1"/>
    <col min="3082" max="3082" width="11.85546875" style="29" customWidth="1"/>
    <col min="3083" max="3083" width="12.7109375" style="29" customWidth="1"/>
    <col min="3084" max="3084" width="14.7109375" style="29" customWidth="1"/>
    <col min="3085" max="3085" width="11.7109375" style="29" customWidth="1"/>
    <col min="3086" max="3330" width="9.140625" style="29"/>
    <col min="3331" max="3331" width="2.85546875" style="29" customWidth="1"/>
    <col min="3332" max="3332" width="33.85546875" style="29" customWidth="1"/>
    <col min="3333" max="3334" width="13.5703125" style="29" bestFit="1" customWidth="1"/>
    <col min="3335" max="3335" width="13" style="29" customWidth="1"/>
    <col min="3336" max="3336" width="14.85546875" style="29" bestFit="1" customWidth="1"/>
    <col min="3337" max="3337" width="9.5703125" style="29" customWidth="1"/>
    <col min="3338" max="3338" width="11.85546875" style="29" customWidth="1"/>
    <col min="3339" max="3339" width="12.7109375" style="29" customWidth="1"/>
    <col min="3340" max="3340" width="14.7109375" style="29" customWidth="1"/>
    <col min="3341" max="3341" width="11.7109375" style="29" customWidth="1"/>
    <col min="3342" max="3586" width="9.140625" style="29"/>
    <col min="3587" max="3587" width="2.85546875" style="29" customWidth="1"/>
    <col min="3588" max="3588" width="33.85546875" style="29" customWidth="1"/>
    <col min="3589" max="3590" width="13.5703125" style="29" bestFit="1" customWidth="1"/>
    <col min="3591" max="3591" width="13" style="29" customWidth="1"/>
    <col min="3592" max="3592" width="14.85546875" style="29" bestFit="1" customWidth="1"/>
    <col min="3593" max="3593" width="9.5703125" style="29" customWidth="1"/>
    <col min="3594" max="3594" width="11.85546875" style="29" customWidth="1"/>
    <col min="3595" max="3595" width="12.7109375" style="29" customWidth="1"/>
    <col min="3596" max="3596" width="14.7109375" style="29" customWidth="1"/>
    <col min="3597" max="3597" width="11.7109375" style="29" customWidth="1"/>
    <col min="3598" max="3842" width="9.140625" style="29"/>
    <col min="3843" max="3843" width="2.85546875" style="29" customWidth="1"/>
    <col min="3844" max="3844" width="33.85546875" style="29" customWidth="1"/>
    <col min="3845" max="3846" width="13.5703125" style="29" bestFit="1" customWidth="1"/>
    <col min="3847" max="3847" width="13" style="29" customWidth="1"/>
    <col min="3848" max="3848" width="14.85546875" style="29" bestFit="1" customWidth="1"/>
    <col min="3849" max="3849" width="9.5703125" style="29" customWidth="1"/>
    <col min="3850" max="3850" width="11.85546875" style="29" customWidth="1"/>
    <col min="3851" max="3851" width="12.7109375" style="29" customWidth="1"/>
    <col min="3852" max="3852" width="14.7109375" style="29" customWidth="1"/>
    <col min="3853" max="3853" width="11.7109375" style="29" customWidth="1"/>
    <col min="3854" max="4098" width="9.140625" style="29"/>
    <col min="4099" max="4099" width="2.85546875" style="29" customWidth="1"/>
    <col min="4100" max="4100" width="33.85546875" style="29" customWidth="1"/>
    <col min="4101" max="4102" width="13.5703125" style="29" bestFit="1" customWidth="1"/>
    <col min="4103" max="4103" width="13" style="29" customWidth="1"/>
    <col min="4104" max="4104" width="14.85546875" style="29" bestFit="1" customWidth="1"/>
    <col min="4105" max="4105" width="9.5703125" style="29" customWidth="1"/>
    <col min="4106" max="4106" width="11.85546875" style="29" customWidth="1"/>
    <col min="4107" max="4107" width="12.7109375" style="29" customWidth="1"/>
    <col min="4108" max="4108" width="14.7109375" style="29" customWidth="1"/>
    <col min="4109" max="4109" width="11.7109375" style="29" customWidth="1"/>
    <col min="4110" max="4354" width="9.140625" style="29"/>
    <col min="4355" max="4355" width="2.85546875" style="29" customWidth="1"/>
    <col min="4356" max="4356" width="33.85546875" style="29" customWidth="1"/>
    <col min="4357" max="4358" width="13.5703125" style="29" bestFit="1" customWidth="1"/>
    <col min="4359" max="4359" width="13" style="29" customWidth="1"/>
    <col min="4360" max="4360" width="14.85546875" style="29" bestFit="1" customWidth="1"/>
    <col min="4361" max="4361" width="9.5703125" style="29" customWidth="1"/>
    <col min="4362" max="4362" width="11.85546875" style="29" customWidth="1"/>
    <col min="4363" max="4363" width="12.7109375" style="29" customWidth="1"/>
    <col min="4364" max="4364" width="14.7109375" style="29" customWidth="1"/>
    <col min="4365" max="4365" width="11.7109375" style="29" customWidth="1"/>
    <col min="4366" max="4610" width="9.140625" style="29"/>
    <col min="4611" max="4611" width="2.85546875" style="29" customWidth="1"/>
    <col min="4612" max="4612" width="33.85546875" style="29" customWidth="1"/>
    <col min="4613" max="4614" width="13.5703125" style="29" bestFit="1" customWidth="1"/>
    <col min="4615" max="4615" width="13" style="29" customWidth="1"/>
    <col min="4616" max="4616" width="14.85546875" style="29" bestFit="1" customWidth="1"/>
    <col min="4617" max="4617" width="9.5703125" style="29" customWidth="1"/>
    <col min="4618" max="4618" width="11.85546875" style="29" customWidth="1"/>
    <col min="4619" max="4619" width="12.7109375" style="29" customWidth="1"/>
    <col min="4620" max="4620" width="14.7109375" style="29" customWidth="1"/>
    <col min="4621" max="4621" width="11.7109375" style="29" customWidth="1"/>
    <col min="4622" max="4866" width="9.140625" style="29"/>
    <col min="4867" max="4867" width="2.85546875" style="29" customWidth="1"/>
    <col min="4868" max="4868" width="33.85546875" style="29" customWidth="1"/>
    <col min="4869" max="4870" width="13.5703125" style="29" bestFit="1" customWidth="1"/>
    <col min="4871" max="4871" width="13" style="29" customWidth="1"/>
    <col min="4872" max="4872" width="14.85546875" style="29" bestFit="1" customWidth="1"/>
    <col min="4873" max="4873" width="9.5703125" style="29" customWidth="1"/>
    <col min="4874" max="4874" width="11.85546875" style="29" customWidth="1"/>
    <col min="4875" max="4875" width="12.7109375" style="29" customWidth="1"/>
    <col min="4876" max="4876" width="14.7109375" style="29" customWidth="1"/>
    <col min="4877" max="4877" width="11.7109375" style="29" customWidth="1"/>
    <col min="4878" max="5122" width="9.140625" style="29"/>
    <col min="5123" max="5123" width="2.85546875" style="29" customWidth="1"/>
    <col min="5124" max="5124" width="33.85546875" style="29" customWidth="1"/>
    <col min="5125" max="5126" width="13.5703125" style="29" bestFit="1" customWidth="1"/>
    <col min="5127" max="5127" width="13" style="29" customWidth="1"/>
    <col min="5128" max="5128" width="14.85546875" style="29" bestFit="1" customWidth="1"/>
    <col min="5129" max="5129" width="9.5703125" style="29" customWidth="1"/>
    <col min="5130" max="5130" width="11.85546875" style="29" customWidth="1"/>
    <col min="5131" max="5131" width="12.7109375" style="29" customWidth="1"/>
    <col min="5132" max="5132" width="14.7109375" style="29" customWidth="1"/>
    <col min="5133" max="5133" width="11.7109375" style="29" customWidth="1"/>
    <col min="5134" max="5378" width="9.140625" style="29"/>
    <col min="5379" max="5379" width="2.85546875" style="29" customWidth="1"/>
    <col min="5380" max="5380" width="33.85546875" style="29" customWidth="1"/>
    <col min="5381" max="5382" width="13.5703125" style="29" bestFit="1" customWidth="1"/>
    <col min="5383" max="5383" width="13" style="29" customWidth="1"/>
    <col min="5384" max="5384" width="14.85546875" style="29" bestFit="1" customWidth="1"/>
    <col min="5385" max="5385" width="9.5703125" style="29" customWidth="1"/>
    <col min="5386" max="5386" width="11.85546875" style="29" customWidth="1"/>
    <col min="5387" max="5387" width="12.7109375" style="29" customWidth="1"/>
    <col min="5388" max="5388" width="14.7109375" style="29" customWidth="1"/>
    <col min="5389" max="5389" width="11.7109375" style="29" customWidth="1"/>
    <col min="5390" max="5634" width="9.140625" style="29"/>
    <col min="5635" max="5635" width="2.85546875" style="29" customWidth="1"/>
    <col min="5636" max="5636" width="33.85546875" style="29" customWidth="1"/>
    <col min="5637" max="5638" width="13.5703125" style="29" bestFit="1" customWidth="1"/>
    <col min="5639" max="5639" width="13" style="29" customWidth="1"/>
    <col min="5640" max="5640" width="14.85546875" style="29" bestFit="1" customWidth="1"/>
    <col min="5641" max="5641" width="9.5703125" style="29" customWidth="1"/>
    <col min="5642" max="5642" width="11.85546875" style="29" customWidth="1"/>
    <col min="5643" max="5643" width="12.7109375" style="29" customWidth="1"/>
    <col min="5644" max="5644" width="14.7109375" style="29" customWidth="1"/>
    <col min="5645" max="5645" width="11.7109375" style="29" customWidth="1"/>
    <col min="5646" max="5890" width="9.140625" style="29"/>
    <col min="5891" max="5891" width="2.85546875" style="29" customWidth="1"/>
    <col min="5892" max="5892" width="33.85546875" style="29" customWidth="1"/>
    <col min="5893" max="5894" width="13.5703125" style="29" bestFit="1" customWidth="1"/>
    <col min="5895" max="5895" width="13" style="29" customWidth="1"/>
    <col min="5896" max="5896" width="14.85546875" style="29" bestFit="1" customWidth="1"/>
    <col min="5897" max="5897" width="9.5703125" style="29" customWidth="1"/>
    <col min="5898" max="5898" width="11.85546875" style="29" customWidth="1"/>
    <col min="5899" max="5899" width="12.7109375" style="29" customWidth="1"/>
    <col min="5900" max="5900" width="14.7109375" style="29" customWidth="1"/>
    <col min="5901" max="5901" width="11.7109375" style="29" customWidth="1"/>
    <col min="5902" max="6146" width="9.140625" style="29"/>
    <col min="6147" max="6147" width="2.85546875" style="29" customWidth="1"/>
    <col min="6148" max="6148" width="33.85546875" style="29" customWidth="1"/>
    <col min="6149" max="6150" width="13.5703125" style="29" bestFit="1" customWidth="1"/>
    <col min="6151" max="6151" width="13" style="29" customWidth="1"/>
    <col min="6152" max="6152" width="14.85546875" style="29" bestFit="1" customWidth="1"/>
    <col min="6153" max="6153" width="9.5703125" style="29" customWidth="1"/>
    <col min="6154" max="6154" width="11.85546875" style="29" customWidth="1"/>
    <col min="6155" max="6155" width="12.7109375" style="29" customWidth="1"/>
    <col min="6156" max="6156" width="14.7109375" style="29" customWidth="1"/>
    <col min="6157" max="6157" width="11.7109375" style="29" customWidth="1"/>
    <col min="6158" max="6402" width="9.140625" style="29"/>
    <col min="6403" max="6403" width="2.85546875" style="29" customWidth="1"/>
    <col min="6404" max="6404" width="33.85546875" style="29" customWidth="1"/>
    <col min="6405" max="6406" width="13.5703125" style="29" bestFit="1" customWidth="1"/>
    <col min="6407" max="6407" width="13" style="29" customWidth="1"/>
    <col min="6408" max="6408" width="14.85546875" style="29" bestFit="1" customWidth="1"/>
    <col min="6409" max="6409" width="9.5703125" style="29" customWidth="1"/>
    <col min="6410" max="6410" width="11.85546875" style="29" customWidth="1"/>
    <col min="6411" max="6411" width="12.7109375" style="29" customWidth="1"/>
    <col min="6412" max="6412" width="14.7109375" style="29" customWidth="1"/>
    <col min="6413" max="6413" width="11.7109375" style="29" customWidth="1"/>
    <col min="6414" max="6658" width="9.140625" style="29"/>
    <col min="6659" max="6659" width="2.85546875" style="29" customWidth="1"/>
    <col min="6660" max="6660" width="33.85546875" style="29" customWidth="1"/>
    <col min="6661" max="6662" width="13.5703125" style="29" bestFit="1" customWidth="1"/>
    <col min="6663" max="6663" width="13" style="29" customWidth="1"/>
    <col min="6664" max="6664" width="14.85546875" style="29" bestFit="1" customWidth="1"/>
    <col min="6665" max="6665" width="9.5703125" style="29" customWidth="1"/>
    <col min="6666" max="6666" width="11.85546875" style="29" customWidth="1"/>
    <col min="6667" max="6667" width="12.7109375" style="29" customWidth="1"/>
    <col min="6668" max="6668" width="14.7109375" style="29" customWidth="1"/>
    <col min="6669" max="6669" width="11.7109375" style="29" customWidth="1"/>
    <col min="6670" max="6914" width="9.140625" style="29"/>
    <col min="6915" max="6915" width="2.85546875" style="29" customWidth="1"/>
    <col min="6916" max="6916" width="33.85546875" style="29" customWidth="1"/>
    <col min="6917" max="6918" width="13.5703125" style="29" bestFit="1" customWidth="1"/>
    <col min="6919" max="6919" width="13" style="29" customWidth="1"/>
    <col min="6920" max="6920" width="14.85546875" style="29" bestFit="1" customWidth="1"/>
    <col min="6921" max="6921" width="9.5703125" style="29" customWidth="1"/>
    <col min="6922" max="6922" width="11.85546875" style="29" customWidth="1"/>
    <col min="6923" max="6923" width="12.7109375" style="29" customWidth="1"/>
    <col min="6924" max="6924" width="14.7109375" style="29" customWidth="1"/>
    <col min="6925" max="6925" width="11.7109375" style="29" customWidth="1"/>
    <col min="6926" max="7170" width="9.140625" style="29"/>
    <col min="7171" max="7171" width="2.85546875" style="29" customWidth="1"/>
    <col min="7172" max="7172" width="33.85546875" style="29" customWidth="1"/>
    <col min="7173" max="7174" width="13.5703125" style="29" bestFit="1" customWidth="1"/>
    <col min="7175" max="7175" width="13" style="29" customWidth="1"/>
    <col min="7176" max="7176" width="14.85546875" style="29" bestFit="1" customWidth="1"/>
    <col min="7177" max="7177" width="9.5703125" style="29" customWidth="1"/>
    <col min="7178" max="7178" width="11.85546875" style="29" customWidth="1"/>
    <col min="7179" max="7179" width="12.7109375" style="29" customWidth="1"/>
    <col min="7180" max="7180" width="14.7109375" style="29" customWidth="1"/>
    <col min="7181" max="7181" width="11.7109375" style="29" customWidth="1"/>
    <col min="7182" max="7426" width="9.140625" style="29"/>
    <col min="7427" max="7427" width="2.85546875" style="29" customWidth="1"/>
    <col min="7428" max="7428" width="33.85546875" style="29" customWidth="1"/>
    <col min="7429" max="7430" width="13.5703125" style="29" bestFit="1" customWidth="1"/>
    <col min="7431" max="7431" width="13" style="29" customWidth="1"/>
    <col min="7432" max="7432" width="14.85546875" style="29" bestFit="1" customWidth="1"/>
    <col min="7433" max="7433" width="9.5703125" style="29" customWidth="1"/>
    <col min="7434" max="7434" width="11.85546875" style="29" customWidth="1"/>
    <col min="7435" max="7435" width="12.7109375" style="29" customWidth="1"/>
    <col min="7436" max="7436" width="14.7109375" style="29" customWidth="1"/>
    <col min="7437" max="7437" width="11.7109375" style="29" customWidth="1"/>
    <col min="7438" max="7682" width="9.140625" style="29"/>
    <col min="7683" max="7683" width="2.85546875" style="29" customWidth="1"/>
    <col min="7684" max="7684" width="33.85546875" style="29" customWidth="1"/>
    <col min="7685" max="7686" width="13.5703125" style="29" bestFit="1" customWidth="1"/>
    <col min="7687" max="7687" width="13" style="29" customWidth="1"/>
    <col min="7688" max="7688" width="14.85546875" style="29" bestFit="1" customWidth="1"/>
    <col min="7689" max="7689" width="9.5703125" style="29" customWidth="1"/>
    <col min="7690" max="7690" width="11.85546875" style="29" customWidth="1"/>
    <col min="7691" max="7691" width="12.7109375" style="29" customWidth="1"/>
    <col min="7692" max="7692" width="14.7109375" style="29" customWidth="1"/>
    <col min="7693" max="7693" width="11.7109375" style="29" customWidth="1"/>
    <col min="7694" max="7938" width="9.140625" style="29"/>
    <col min="7939" max="7939" width="2.85546875" style="29" customWidth="1"/>
    <col min="7940" max="7940" width="33.85546875" style="29" customWidth="1"/>
    <col min="7941" max="7942" width="13.5703125" style="29" bestFit="1" customWidth="1"/>
    <col min="7943" max="7943" width="13" style="29" customWidth="1"/>
    <col min="7944" max="7944" width="14.85546875" style="29" bestFit="1" customWidth="1"/>
    <col min="7945" max="7945" width="9.5703125" style="29" customWidth="1"/>
    <col min="7946" max="7946" width="11.85546875" style="29" customWidth="1"/>
    <col min="7947" max="7947" width="12.7109375" style="29" customWidth="1"/>
    <col min="7948" max="7948" width="14.7109375" style="29" customWidth="1"/>
    <col min="7949" max="7949" width="11.7109375" style="29" customWidth="1"/>
    <col min="7950" max="8194" width="9.140625" style="29"/>
    <col min="8195" max="8195" width="2.85546875" style="29" customWidth="1"/>
    <col min="8196" max="8196" width="33.85546875" style="29" customWidth="1"/>
    <col min="8197" max="8198" width="13.5703125" style="29" bestFit="1" customWidth="1"/>
    <col min="8199" max="8199" width="13" style="29" customWidth="1"/>
    <col min="8200" max="8200" width="14.85546875" style="29" bestFit="1" customWidth="1"/>
    <col min="8201" max="8201" width="9.5703125" style="29" customWidth="1"/>
    <col min="8202" max="8202" width="11.85546875" style="29" customWidth="1"/>
    <col min="8203" max="8203" width="12.7109375" style="29" customWidth="1"/>
    <col min="8204" max="8204" width="14.7109375" style="29" customWidth="1"/>
    <col min="8205" max="8205" width="11.7109375" style="29" customWidth="1"/>
    <col min="8206" max="8450" width="9.140625" style="29"/>
    <col min="8451" max="8451" width="2.85546875" style="29" customWidth="1"/>
    <col min="8452" max="8452" width="33.85546875" style="29" customWidth="1"/>
    <col min="8453" max="8454" width="13.5703125" style="29" bestFit="1" customWidth="1"/>
    <col min="8455" max="8455" width="13" style="29" customWidth="1"/>
    <col min="8456" max="8456" width="14.85546875" style="29" bestFit="1" customWidth="1"/>
    <col min="8457" max="8457" width="9.5703125" style="29" customWidth="1"/>
    <col min="8458" max="8458" width="11.85546875" style="29" customWidth="1"/>
    <col min="8459" max="8459" width="12.7109375" style="29" customWidth="1"/>
    <col min="8460" max="8460" width="14.7109375" style="29" customWidth="1"/>
    <col min="8461" max="8461" width="11.7109375" style="29" customWidth="1"/>
    <col min="8462" max="8706" width="9.140625" style="29"/>
    <col min="8707" max="8707" width="2.85546875" style="29" customWidth="1"/>
    <col min="8708" max="8708" width="33.85546875" style="29" customWidth="1"/>
    <col min="8709" max="8710" width="13.5703125" style="29" bestFit="1" customWidth="1"/>
    <col min="8711" max="8711" width="13" style="29" customWidth="1"/>
    <col min="8712" max="8712" width="14.85546875" style="29" bestFit="1" customWidth="1"/>
    <col min="8713" max="8713" width="9.5703125" style="29" customWidth="1"/>
    <col min="8714" max="8714" width="11.85546875" style="29" customWidth="1"/>
    <col min="8715" max="8715" width="12.7109375" style="29" customWidth="1"/>
    <col min="8716" max="8716" width="14.7109375" style="29" customWidth="1"/>
    <col min="8717" max="8717" width="11.7109375" style="29" customWidth="1"/>
    <col min="8718" max="8962" width="9.140625" style="29"/>
    <col min="8963" max="8963" width="2.85546875" style="29" customWidth="1"/>
    <col min="8964" max="8964" width="33.85546875" style="29" customWidth="1"/>
    <col min="8965" max="8966" width="13.5703125" style="29" bestFit="1" customWidth="1"/>
    <col min="8967" max="8967" width="13" style="29" customWidth="1"/>
    <col min="8968" max="8968" width="14.85546875" style="29" bestFit="1" customWidth="1"/>
    <col min="8969" max="8969" width="9.5703125" style="29" customWidth="1"/>
    <col min="8970" max="8970" width="11.85546875" style="29" customWidth="1"/>
    <col min="8971" max="8971" width="12.7109375" style="29" customWidth="1"/>
    <col min="8972" max="8972" width="14.7109375" style="29" customWidth="1"/>
    <col min="8973" max="8973" width="11.7109375" style="29" customWidth="1"/>
    <col min="8974" max="9218" width="9.140625" style="29"/>
    <col min="9219" max="9219" width="2.85546875" style="29" customWidth="1"/>
    <col min="9220" max="9220" width="33.85546875" style="29" customWidth="1"/>
    <col min="9221" max="9222" width="13.5703125" style="29" bestFit="1" customWidth="1"/>
    <col min="9223" max="9223" width="13" style="29" customWidth="1"/>
    <col min="9224" max="9224" width="14.85546875" style="29" bestFit="1" customWidth="1"/>
    <col min="9225" max="9225" width="9.5703125" style="29" customWidth="1"/>
    <col min="9226" max="9226" width="11.85546875" style="29" customWidth="1"/>
    <col min="9227" max="9227" width="12.7109375" style="29" customWidth="1"/>
    <col min="9228" max="9228" width="14.7109375" style="29" customWidth="1"/>
    <col min="9229" max="9229" width="11.7109375" style="29" customWidth="1"/>
    <col min="9230" max="9474" width="9.140625" style="29"/>
    <col min="9475" max="9475" width="2.85546875" style="29" customWidth="1"/>
    <col min="9476" max="9476" width="33.85546875" style="29" customWidth="1"/>
    <col min="9477" max="9478" width="13.5703125" style="29" bestFit="1" customWidth="1"/>
    <col min="9479" max="9479" width="13" style="29" customWidth="1"/>
    <col min="9480" max="9480" width="14.85546875" style="29" bestFit="1" customWidth="1"/>
    <col min="9481" max="9481" width="9.5703125" style="29" customWidth="1"/>
    <col min="9482" max="9482" width="11.85546875" style="29" customWidth="1"/>
    <col min="9483" max="9483" width="12.7109375" style="29" customWidth="1"/>
    <col min="9484" max="9484" width="14.7109375" style="29" customWidth="1"/>
    <col min="9485" max="9485" width="11.7109375" style="29" customWidth="1"/>
    <col min="9486" max="9730" width="9.140625" style="29"/>
    <col min="9731" max="9731" width="2.85546875" style="29" customWidth="1"/>
    <col min="9732" max="9732" width="33.85546875" style="29" customWidth="1"/>
    <col min="9733" max="9734" width="13.5703125" style="29" bestFit="1" customWidth="1"/>
    <col min="9735" max="9735" width="13" style="29" customWidth="1"/>
    <col min="9736" max="9736" width="14.85546875" style="29" bestFit="1" customWidth="1"/>
    <col min="9737" max="9737" width="9.5703125" style="29" customWidth="1"/>
    <col min="9738" max="9738" width="11.85546875" style="29" customWidth="1"/>
    <col min="9739" max="9739" width="12.7109375" style="29" customWidth="1"/>
    <col min="9740" max="9740" width="14.7109375" style="29" customWidth="1"/>
    <col min="9741" max="9741" width="11.7109375" style="29" customWidth="1"/>
    <col min="9742" max="9986" width="9.140625" style="29"/>
    <col min="9987" max="9987" width="2.85546875" style="29" customWidth="1"/>
    <col min="9988" max="9988" width="33.85546875" style="29" customWidth="1"/>
    <col min="9989" max="9990" width="13.5703125" style="29" bestFit="1" customWidth="1"/>
    <col min="9991" max="9991" width="13" style="29" customWidth="1"/>
    <col min="9992" max="9992" width="14.85546875" style="29" bestFit="1" customWidth="1"/>
    <col min="9993" max="9993" width="9.5703125" style="29" customWidth="1"/>
    <col min="9994" max="9994" width="11.85546875" style="29" customWidth="1"/>
    <col min="9995" max="9995" width="12.7109375" style="29" customWidth="1"/>
    <col min="9996" max="9996" width="14.7109375" style="29" customWidth="1"/>
    <col min="9997" max="9997" width="11.7109375" style="29" customWidth="1"/>
    <col min="9998" max="10242" width="9.140625" style="29"/>
    <col min="10243" max="10243" width="2.85546875" style="29" customWidth="1"/>
    <col min="10244" max="10244" width="33.85546875" style="29" customWidth="1"/>
    <col min="10245" max="10246" width="13.5703125" style="29" bestFit="1" customWidth="1"/>
    <col min="10247" max="10247" width="13" style="29" customWidth="1"/>
    <col min="10248" max="10248" width="14.85546875" style="29" bestFit="1" customWidth="1"/>
    <col min="10249" max="10249" width="9.5703125" style="29" customWidth="1"/>
    <col min="10250" max="10250" width="11.85546875" style="29" customWidth="1"/>
    <col min="10251" max="10251" width="12.7109375" style="29" customWidth="1"/>
    <col min="10252" max="10252" width="14.7109375" style="29" customWidth="1"/>
    <col min="10253" max="10253" width="11.7109375" style="29" customWidth="1"/>
    <col min="10254" max="10498" width="9.140625" style="29"/>
    <col min="10499" max="10499" width="2.85546875" style="29" customWidth="1"/>
    <col min="10500" max="10500" width="33.85546875" style="29" customWidth="1"/>
    <col min="10501" max="10502" width="13.5703125" style="29" bestFit="1" customWidth="1"/>
    <col min="10503" max="10503" width="13" style="29" customWidth="1"/>
    <col min="10504" max="10504" width="14.85546875" style="29" bestFit="1" customWidth="1"/>
    <col min="10505" max="10505" width="9.5703125" style="29" customWidth="1"/>
    <col min="10506" max="10506" width="11.85546875" style="29" customWidth="1"/>
    <col min="10507" max="10507" width="12.7109375" style="29" customWidth="1"/>
    <col min="10508" max="10508" width="14.7109375" style="29" customWidth="1"/>
    <col min="10509" max="10509" width="11.7109375" style="29" customWidth="1"/>
    <col min="10510" max="10754" width="9.140625" style="29"/>
    <col min="10755" max="10755" width="2.85546875" style="29" customWidth="1"/>
    <col min="10756" max="10756" width="33.85546875" style="29" customWidth="1"/>
    <col min="10757" max="10758" width="13.5703125" style="29" bestFit="1" customWidth="1"/>
    <col min="10759" max="10759" width="13" style="29" customWidth="1"/>
    <col min="10760" max="10760" width="14.85546875" style="29" bestFit="1" customWidth="1"/>
    <col min="10761" max="10761" width="9.5703125" style="29" customWidth="1"/>
    <col min="10762" max="10762" width="11.85546875" style="29" customWidth="1"/>
    <col min="10763" max="10763" width="12.7109375" style="29" customWidth="1"/>
    <col min="10764" max="10764" width="14.7109375" style="29" customWidth="1"/>
    <col min="10765" max="10765" width="11.7109375" style="29" customWidth="1"/>
    <col min="10766" max="11010" width="9.140625" style="29"/>
    <col min="11011" max="11011" width="2.85546875" style="29" customWidth="1"/>
    <col min="11012" max="11012" width="33.85546875" style="29" customWidth="1"/>
    <col min="11013" max="11014" width="13.5703125" style="29" bestFit="1" customWidth="1"/>
    <col min="11015" max="11015" width="13" style="29" customWidth="1"/>
    <col min="11016" max="11016" width="14.85546875" style="29" bestFit="1" customWidth="1"/>
    <col min="11017" max="11017" width="9.5703125" style="29" customWidth="1"/>
    <col min="11018" max="11018" width="11.85546875" style="29" customWidth="1"/>
    <col min="11019" max="11019" width="12.7109375" style="29" customWidth="1"/>
    <col min="11020" max="11020" width="14.7109375" style="29" customWidth="1"/>
    <col min="11021" max="11021" width="11.7109375" style="29" customWidth="1"/>
    <col min="11022" max="11266" width="9.140625" style="29"/>
    <col min="11267" max="11267" width="2.85546875" style="29" customWidth="1"/>
    <col min="11268" max="11268" width="33.85546875" style="29" customWidth="1"/>
    <col min="11269" max="11270" width="13.5703125" style="29" bestFit="1" customWidth="1"/>
    <col min="11271" max="11271" width="13" style="29" customWidth="1"/>
    <col min="11272" max="11272" width="14.85546875" style="29" bestFit="1" customWidth="1"/>
    <col min="11273" max="11273" width="9.5703125" style="29" customWidth="1"/>
    <col min="11274" max="11274" width="11.85546875" style="29" customWidth="1"/>
    <col min="11275" max="11275" width="12.7109375" style="29" customWidth="1"/>
    <col min="11276" max="11276" width="14.7109375" style="29" customWidth="1"/>
    <col min="11277" max="11277" width="11.7109375" style="29" customWidth="1"/>
    <col min="11278" max="11522" width="9.140625" style="29"/>
    <col min="11523" max="11523" width="2.85546875" style="29" customWidth="1"/>
    <col min="11524" max="11524" width="33.85546875" style="29" customWidth="1"/>
    <col min="11525" max="11526" width="13.5703125" style="29" bestFit="1" customWidth="1"/>
    <col min="11527" max="11527" width="13" style="29" customWidth="1"/>
    <col min="11528" max="11528" width="14.85546875" style="29" bestFit="1" customWidth="1"/>
    <col min="11529" max="11529" width="9.5703125" style="29" customWidth="1"/>
    <col min="11530" max="11530" width="11.85546875" style="29" customWidth="1"/>
    <col min="11531" max="11531" width="12.7109375" style="29" customWidth="1"/>
    <col min="11532" max="11532" width="14.7109375" style="29" customWidth="1"/>
    <col min="11533" max="11533" width="11.7109375" style="29" customWidth="1"/>
    <col min="11534" max="11778" width="9.140625" style="29"/>
    <col min="11779" max="11779" width="2.85546875" style="29" customWidth="1"/>
    <col min="11780" max="11780" width="33.85546875" style="29" customWidth="1"/>
    <col min="11781" max="11782" width="13.5703125" style="29" bestFit="1" customWidth="1"/>
    <col min="11783" max="11783" width="13" style="29" customWidth="1"/>
    <col min="11784" max="11784" width="14.85546875" style="29" bestFit="1" customWidth="1"/>
    <col min="11785" max="11785" width="9.5703125" style="29" customWidth="1"/>
    <col min="11786" max="11786" width="11.85546875" style="29" customWidth="1"/>
    <col min="11787" max="11787" width="12.7109375" style="29" customWidth="1"/>
    <col min="11788" max="11788" width="14.7109375" style="29" customWidth="1"/>
    <col min="11789" max="11789" width="11.7109375" style="29" customWidth="1"/>
    <col min="11790" max="12034" width="9.140625" style="29"/>
    <col min="12035" max="12035" width="2.85546875" style="29" customWidth="1"/>
    <col min="12036" max="12036" width="33.85546875" style="29" customWidth="1"/>
    <col min="12037" max="12038" width="13.5703125" style="29" bestFit="1" customWidth="1"/>
    <col min="12039" max="12039" width="13" style="29" customWidth="1"/>
    <col min="12040" max="12040" width="14.85546875" style="29" bestFit="1" customWidth="1"/>
    <col min="12041" max="12041" width="9.5703125" style="29" customWidth="1"/>
    <col min="12042" max="12042" width="11.85546875" style="29" customWidth="1"/>
    <col min="12043" max="12043" width="12.7109375" style="29" customWidth="1"/>
    <col min="12044" max="12044" width="14.7109375" style="29" customWidth="1"/>
    <col min="12045" max="12045" width="11.7109375" style="29" customWidth="1"/>
    <col min="12046" max="12290" width="9.140625" style="29"/>
    <col min="12291" max="12291" width="2.85546875" style="29" customWidth="1"/>
    <col min="12292" max="12292" width="33.85546875" style="29" customWidth="1"/>
    <col min="12293" max="12294" width="13.5703125" style="29" bestFit="1" customWidth="1"/>
    <col min="12295" max="12295" width="13" style="29" customWidth="1"/>
    <col min="12296" max="12296" width="14.85546875" style="29" bestFit="1" customWidth="1"/>
    <col min="12297" max="12297" width="9.5703125" style="29" customWidth="1"/>
    <col min="12298" max="12298" width="11.85546875" style="29" customWidth="1"/>
    <col min="12299" max="12299" width="12.7109375" style="29" customWidth="1"/>
    <col min="12300" max="12300" width="14.7109375" style="29" customWidth="1"/>
    <col min="12301" max="12301" width="11.7109375" style="29" customWidth="1"/>
    <col min="12302" max="12546" width="9.140625" style="29"/>
    <col min="12547" max="12547" width="2.85546875" style="29" customWidth="1"/>
    <col min="12548" max="12548" width="33.85546875" style="29" customWidth="1"/>
    <col min="12549" max="12550" width="13.5703125" style="29" bestFit="1" customWidth="1"/>
    <col min="12551" max="12551" width="13" style="29" customWidth="1"/>
    <col min="12552" max="12552" width="14.85546875" style="29" bestFit="1" customWidth="1"/>
    <col min="12553" max="12553" width="9.5703125" style="29" customWidth="1"/>
    <col min="12554" max="12554" width="11.85546875" style="29" customWidth="1"/>
    <col min="12555" max="12555" width="12.7109375" style="29" customWidth="1"/>
    <col min="12556" max="12556" width="14.7109375" style="29" customWidth="1"/>
    <col min="12557" max="12557" width="11.7109375" style="29" customWidth="1"/>
    <col min="12558" max="12802" width="9.140625" style="29"/>
    <col min="12803" max="12803" width="2.85546875" style="29" customWidth="1"/>
    <col min="12804" max="12804" width="33.85546875" style="29" customWidth="1"/>
    <col min="12805" max="12806" width="13.5703125" style="29" bestFit="1" customWidth="1"/>
    <col min="12807" max="12807" width="13" style="29" customWidth="1"/>
    <col min="12808" max="12808" width="14.85546875" style="29" bestFit="1" customWidth="1"/>
    <col min="12809" max="12809" width="9.5703125" style="29" customWidth="1"/>
    <col min="12810" max="12810" width="11.85546875" style="29" customWidth="1"/>
    <col min="12811" max="12811" width="12.7109375" style="29" customWidth="1"/>
    <col min="12812" max="12812" width="14.7109375" style="29" customWidth="1"/>
    <col min="12813" max="12813" width="11.7109375" style="29" customWidth="1"/>
    <col min="12814" max="13058" width="9.140625" style="29"/>
    <col min="13059" max="13059" width="2.85546875" style="29" customWidth="1"/>
    <col min="13060" max="13060" width="33.85546875" style="29" customWidth="1"/>
    <col min="13061" max="13062" width="13.5703125" style="29" bestFit="1" customWidth="1"/>
    <col min="13063" max="13063" width="13" style="29" customWidth="1"/>
    <col min="13064" max="13064" width="14.85546875" style="29" bestFit="1" customWidth="1"/>
    <col min="13065" max="13065" width="9.5703125" style="29" customWidth="1"/>
    <col min="13066" max="13066" width="11.85546875" style="29" customWidth="1"/>
    <col min="13067" max="13067" width="12.7109375" style="29" customWidth="1"/>
    <col min="13068" max="13068" width="14.7109375" style="29" customWidth="1"/>
    <col min="13069" max="13069" width="11.7109375" style="29" customWidth="1"/>
    <col min="13070" max="13314" width="9.140625" style="29"/>
    <col min="13315" max="13315" width="2.85546875" style="29" customWidth="1"/>
    <col min="13316" max="13316" width="33.85546875" style="29" customWidth="1"/>
    <col min="13317" max="13318" width="13.5703125" style="29" bestFit="1" customWidth="1"/>
    <col min="13319" max="13319" width="13" style="29" customWidth="1"/>
    <col min="13320" max="13320" width="14.85546875" style="29" bestFit="1" customWidth="1"/>
    <col min="13321" max="13321" width="9.5703125" style="29" customWidth="1"/>
    <col min="13322" max="13322" width="11.85546875" style="29" customWidth="1"/>
    <col min="13323" max="13323" width="12.7109375" style="29" customWidth="1"/>
    <col min="13324" max="13324" width="14.7109375" style="29" customWidth="1"/>
    <col min="13325" max="13325" width="11.7109375" style="29" customWidth="1"/>
    <col min="13326" max="13570" width="9.140625" style="29"/>
    <col min="13571" max="13571" width="2.85546875" style="29" customWidth="1"/>
    <col min="13572" max="13572" width="33.85546875" style="29" customWidth="1"/>
    <col min="13573" max="13574" width="13.5703125" style="29" bestFit="1" customWidth="1"/>
    <col min="13575" max="13575" width="13" style="29" customWidth="1"/>
    <col min="13576" max="13576" width="14.85546875" style="29" bestFit="1" customWidth="1"/>
    <col min="13577" max="13577" width="9.5703125" style="29" customWidth="1"/>
    <col min="13578" max="13578" width="11.85546875" style="29" customWidth="1"/>
    <col min="13579" max="13579" width="12.7109375" style="29" customWidth="1"/>
    <col min="13580" max="13580" width="14.7109375" style="29" customWidth="1"/>
    <col min="13581" max="13581" width="11.7109375" style="29" customWidth="1"/>
    <col min="13582" max="13826" width="9.140625" style="29"/>
    <col min="13827" max="13827" width="2.85546875" style="29" customWidth="1"/>
    <col min="13828" max="13828" width="33.85546875" style="29" customWidth="1"/>
    <col min="13829" max="13830" width="13.5703125" style="29" bestFit="1" customWidth="1"/>
    <col min="13831" max="13831" width="13" style="29" customWidth="1"/>
    <col min="13832" max="13832" width="14.85546875" style="29" bestFit="1" customWidth="1"/>
    <col min="13833" max="13833" width="9.5703125" style="29" customWidth="1"/>
    <col min="13834" max="13834" width="11.85546875" style="29" customWidth="1"/>
    <col min="13835" max="13835" width="12.7109375" style="29" customWidth="1"/>
    <col min="13836" max="13836" width="14.7109375" style="29" customWidth="1"/>
    <col min="13837" max="13837" width="11.7109375" style="29" customWidth="1"/>
    <col min="13838" max="14082" width="9.140625" style="29"/>
    <col min="14083" max="14083" width="2.85546875" style="29" customWidth="1"/>
    <col min="14084" max="14084" width="33.85546875" style="29" customWidth="1"/>
    <col min="14085" max="14086" width="13.5703125" style="29" bestFit="1" customWidth="1"/>
    <col min="14087" max="14087" width="13" style="29" customWidth="1"/>
    <col min="14088" max="14088" width="14.85546875" style="29" bestFit="1" customWidth="1"/>
    <col min="14089" max="14089" width="9.5703125" style="29" customWidth="1"/>
    <col min="14090" max="14090" width="11.85546875" style="29" customWidth="1"/>
    <col min="14091" max="14091" width="12.7109375" style="29" customWidth="1"/>
    <col min="14092" max="14092" width="14.7109375" style="29" customWidth="1"/>
    <col min="14093" max="14093" width="11.7109375" style="29" customWidth="1"/>
    <col min="14094" max="14338" width="9.140625" style="29"/>
    <col min="14339" max="14339" width="2.85546875" style="29" customWidth="1"/>
    <col min="14340" max="14340" width="33.85546875" style="29" customWidth="1"/>
    <col min="14341" max="14342" width="13.5703125" style="29" bestFit="1" customWidth="1"/>
    <col min="14343" max="14343" width="13" style="29" customWidth="1"/>
    <col min="14344" max="14344" width="14.85546875" style="29" bestFit="1" customWidth="1"/>
    <col min="14345" max="14345" width="9.5703125" style="29" customWidth="1"/>
    <col min="14346" max="14346" width="11.85546875" style="29" customWidth="1"/>
    <col min="14347" max="14347" width="12.7109375" style="29" customWidth="1"/>
    <col min="14348" max="14348" width="14.7109375" style="29" customWidth="1"/>
    <col min="14349" max="14349" width="11.7109375" style="29" customWidth="1"/>
    <col min="14350" max="14594" width="9.140625" style="29"/>
    <col min="14595" max="14595" width="2.85546875" style="29" customWidth="1"/>
    <col min="14596" max="14596" width="33.85546875" style="29" customWidth="1"/>
    <col min="14597" max="14598" width="13.5703125" style="29" bestFit="1" customWidth="1"/>
    <col min="14599" max="14599" width="13" style="29" customWidth="1"/>
    <col min="14600" max="14600" width="14.85546875" style="29" bestFit="1" customWidth="1"/>
    <col min="14601" max="14601" width="9.5703125" style="29" customWidth="1"/>
    <col min="14602" max="14602" width="11.85546875" style="29" customWidth="1"/>
    <col min="14603" max="14603" width="12.7109375" style="29" customWidth="1"/>
    <col min="14604" max="14604" width="14.7109375" style="29" customWidth="1"/>
    <col min="14605" max="14605" width="11.7109375" style="29" customWidth="1"/>
    <col min="14606" max="14850" width="9.140625" style="29"/>
    <col min="14851" max="14851" width="2.85546875" style="29" customWidth="1"/>
    <col min="14852" max="14852" width="33.85546875" style="29" customWidth="1"/>
    <col min="14853" max="14854" width="13.5703125" style="29" bestFit="1" customWidth="1"/>
    <col min="14855" max="14855" width="13" style="29" customWidth="1"/>
    <col min="14856" max="14856" width="14.85546875" style="29" bestFit="1" customWidth="1"/>
    <col min="14857" max="14857" width="9.5703125" style="29" customWidth="1"/>
    <col min="14858" max="14858" width="11.85546875" style="29" customWidth="1"/>
    <col min="14859" max="14859" width="12.7109375" style="29" customWidth="1"/>
    <col min="14860" max="14860" width="14.7109375" style="29" customWidth="1"/>
    <col min="14861" max="14861" width="11.7109375" style="29" customWidth="1"/>
    <col min="14862" max="15106" width="9.140625" style="29"/>
    <col min="15107" max="15107" width="2.85546875" style="29" customWidth="1"/>
    <col min="15108" max="15108" width="33.85546875" style="29" customWidth="1"/>
    <col min="15109" max="15110" width="13.5703125" style="29" bestFit="1" customWidth="1"/>
    <col min="15111" max="15111" width="13" style="29" customWidth="1"/>
    <col min="15112" max="15112" width="14.85546875" style="29" bestFit="1" customWidth="1"/>
    <col min="15113" max="15113" width="9.5703125" style="29" customWidth="1"/>
    <col min="15114" max="15114" width="11.85546875" style="29" customWidth="1"/>
    <col min="15115" max="15115" width="12.7109375" style="29" customWidth="1"/>
    <col min="15116" max="15116" width="14.7109375" style="29" customWidth="1"/>
    <col min="15117" max="15117" width="11.7109375" style="29" customWidth="1"/>
    <col min="15118" max="15362" width="9.140625" style="29"/>
    <col min="15363" max="15363" width="2.85546875" style="29" customWidth="1"/>
    <col min="15364" max="15364" width="33.85546875" style="29" customWidth="1"/>
    <col min="15365" max="15366" width="13.5703125" style="29" bestFit="1" customWidth="1"/>
    <col min="15367" max="15367" width="13" style="29" customWidth="1"/>
    <col min="15368" max="15368" width="14.85546875" style="29" bestFit="1" customWidth="1"/>
    <col min="15369" max="15369" width="9.5703125" style="29" customWidth="1"/>
    <col min="15370" max="15370" width="11.85546875" style="29" customWidth="1"/>
    <col min="15371" max="15371" width="12.7109375" style="29" customWidth="1"/>
    <col min="15372" max="15372" width="14.7109375" style="29" customWidth="1"/>
    <col min="15373" max="15373" width="11.7109375" style="29" customWidth="1"/>
    <col min="15374" max="15618" width="9.140625" style="29"/>
    <col min="15619" max="15619" width="2.85546875" style="29" customWidth="1"/>
    <col min="15620" max="15620" width="33.85546875" style="29" customWidth="1"/>
    <col min="15621" max="15622" width="13.5703125" style="29" bestFit="1" customWidth="1"/>
    <col min="15623" max="15623" width="13" style="29" customWidth="1"/>
    <col min="15624" max="15624" width="14.85546875" style="29" bestFit="1" customWidth="1"/>
    <col min="15625" max="15625" width="9.5703125" style="29" customWidth="1"/>
    <col min="15626" max="15626" width="11.85546875" style="29" customWidth="1"/>
    <col min="15627" max="15627" width="12.7109375" style="29" customWidth="1"/>
    <col min="15628" max="15628" width="14.7109375" style="29" customWidth="1"/>
    <col min="15629" max="15629" width="11.7109375" style="29" customWidth="1"/>
    <col min="15630" max="15874" width="9.140625" style="29"/>
    <col min="15875" max="15875" width="2.85546875" style="29" customWidth="1"/>
    <col min="15876" max="15876" width="33.85546875" style="29" customWidth="1"/>
    <col min="15877" max="15878" width="13.5703125" style="29" bestFit="1" customWidth="1"/>
    <col min="15879" max="15879" width="13" style="29" customWidth="1"/>
    <col min="15880" max="15880" width="14.85546875" style="29" bestFit="1" customWidth="1"/>
    <col min="15881" max="15881" width="9.5703125" style="29" customWidth="1"/>
    <col min="15882" max="15882" width="11.85546875" style="29" customWidth="1"/>
    <col min="15883" max="15883" width="12.7109375" style="29" customWidth="1"/>
    <col min="15884" max="15884" width="14.7109375" style="29" customWidth="1"/>
    <col min="15885" max="15885" width="11.7109375" style="29" customWidth="1"/>
    <col min="15886" max="16130" width="9.140625" style="29"/>
    <col min="16131" max="16131" width="2.85546875" style="29" customWidth="1"/>
    <col min="16132" max="16132" width="33.85546875" style="29" customWidth="1"/>
    <col min="16133" max="16134" width="13.5703125" style="29" bestFit="1" customWidth="1"/>
    <col min="16135" max="16135" width="13" style="29" customWidth="1"/>
    <col min="16136" max="16136" width="14.85546875" style="29" bestFit="1" customWidth="1"/>
    <col min="16137" max="16137" width="9.5703125" style="29" customWidth="1"/>
    <col min="16138" max="16138" width="11.85546875" style="29" customWidth="1"/>
    <col min="16139" max="16139" width="12.7109375" style="29" customWidth="1"/>
    <col min="16140" max="16140" width="14.7109375" style="29" customWidth="1"/>
    <col min="16141" max="16141" width="11.7109375" style="29" customWidth="1"/>
    <col min="16142" max="16384" width="9.140625" style="29"/>
  </cols>
  <sheetData>
    <row r="1" spans="1:15" s="2" customFormat="1" ht="87.75" customHeight="1" thickBot="1">
      <c r="A1" s="259" t="s">
        <v>5</v>
      </c>
      <c r="B1" s="260"/>
      <c r="C1" s="260"/>
      <c r="D1" s="260"/>
      <c r="E1" s="260"/>
      <c r="F1" s="260"/>
      <c r="G1" s="260"/>
      <c r="H1" s="261"/>
      <c r="I1" s="1"/>
      <c r="J1" s="1"/>
    </row>
    <row r="2" spans="1:15" s="2" customFormat="1" ht="15.75">
      <c r="A2" s="262" t="s">
        <v>109</v>
      </c>
      <c r="B2" s="263"/>
      <c r="C2" s="263"/>
      <c r="D2" s="263"/>
      <c r="E2" s="263"/>
      <c r="F2" s="263"/>
      <c r="G2" s="263"/>
      <c r="H2" s="264"/>
      <c r="I2" s="3"/>
      <c r="J2" s="4"/>
    </row>
    <row r="3" spans="1:15" s="2" customFormat="1">
      <c r="A3" s="265" t="s">
        <v>110</v>
      </c>
      <c r="B3" s="266"/>
      <c r="C3" s="266"/>
      <c r="D3" s="266"/>
      <c r="E3" s="266"/>
      <c r="F3" s="266"/>
      <c r="G3" s="266"/>
      <c r="H3" s="267"/>
      <c r="I3" s="5"/>
      <c r="J3" s="5"/>
      <c r="K3" s="5"/>
    </row>
    <row r="4" spans="1:15" s="2" customFormat="1">
      <c r="A4" s="265" t="s">
        <v>6</v>
      </c>
      <c r="B4" s="266"/>
      <c r="C4" s="266"/>
      <c r="D4" s="266"/>
      <c r="E4" s="266"/>
      <c r="F4" s="266"/>
      <c r="G4" s="266"/>
      <c r="H4" s="267"/>
      <c r="I4" s="3"/>
      <c r="J4" s="4"/>
    </row>
    <row r="5" spans="1:15" s="2" customFormat="1">
      <c r="A5" s="6"/>
      <c r="C5" s="6"/>
      <c r="D5" s="6"/>
      <c r="E5" s="6"/>
      <c r="F5" s="6"/>
      <c r="G5" s="6"/>
      <c r="H5" s="3"/>
      <c r="I5" s="3"/>
      <c r="J5" s="4"/>
    </row>
    <row r="6" spans="1:15" s="11" customFormat="1">
      <c r="A6" s="7" t="s">
        <v>7</v>
      </c>
      <c r="B6" s="7" t="s">
        <v>8</v>
      </c>
      <c r="C6" s="7" t="s">
        <v>9</v>
      </c>
      <c r="D6" s="7" t="s">
        <v>10</v>
      </c>
      <c r="E6" s="7" t="s">
        <v>11</v>
      </c>
      <c r="F6" s="7" t="s">
        <v>60</v>
      </c>
      <c r="G6" s="7" t="s">
        <v>84</v>
      </c>
      <c r="H6" s="8" t="s">
        <v>12</v>
      </c>
      <c r="I6" s="9"/>
      <c r="J6" s="10"/>
    </row>
    <row r="7" spans="1:15" s="2" customFormat="1">
      <c r="A7" s="247">
        <v>1</v>
      </c>
      <c r="B7" s="268" t="s">
        <v>101</v>
      </c>
      <c r="C7" s="138">
        <v>1</v>
      </c>
      <c r="D7" s="254"/>
      <c r="E7" s="254"/>
      <c r="F7" s="254"/>
      <c r="G7" s="254"/>
      <c r="H7" s="12">
        <f>C7</f>
        <v>1</v>
      </c>
      <c r="J7" s="13"/>
      <c r="K7" s="14"/>
      <c r="L7" s="14" t="s">
        <v>122</v>
      </c>
    </row>
    <row r="8" spans="1:15" s="2" customFormat="1" ht="13.5" thickBot="1">
      <c r="A8" s="248"/>
      <c r="B8" s="269"/>
      <c r="C8" s="133">
        <f>M10</f>
        <v>18068.417999999998</v>
      </c>
      <c r="D8" s="254"/>
      <c r="E8" s="254"/>
      <c r="F8" s="254"/>
      <c r="G8" s="254"/>
      <c r="H8" s="15">
        <f>C8</f>
        <v>18068.417999999998</v>
      </c>
      <c r="J8" s="13"/>
      <c r="K8" s="14"/>
      <c r="L8" s="14"/>
    </row>
    <row r="9" spans="1:15" s="2" customFormat="1" ht="13.5" thickTop="1">
      <c r="A9" s="247">
        <v>2</v>
      </c>
      <c r="B9" s="249" t="s">
        <v>102</v>
      </c>
      <c r="C9" s="250"/>
      <c r="D9" s="12">
        <v>0.85</v>
      </c>
      <c r="E9" s="252"/>
      <c r="F9" s="254"/>
      <c r="G9" s="12">
        <v>0.15</v>
      </c>
      <c r="H9" s="12">
        <v>1</v>
      </c>
      <c r="J9" s="151"/>
      <c r="K9" s="14"/>
      <c r="L9" s="156" t="s">
        <v>116</v>
      </c>
      <c r="M9" s="157">
        <v>90342.09</v>
      </c>
    </row>
    <row r="10" spans="1:15" s="2" customFormat="1">
      <c r="A10" s="248"/>
      <c r="B10" s="249"/>
      <c r="C10" s="251"/>
      <c r="D10" s="16">
        <f>M10*0.85</f>
        <v>15358.155299999999</v>
      </c>
      <c r="E10" s="253"/>
      <c r="F10" s="254"/>
      <c r="G10" s="16">
        <f>M10*0.15</f>
        <v>2710.2626999999998</v>
      </c>
      <c r="H10" s="130">
        <f>SUM(D10,G10)</f>
        <v>18068.417999999998</v>
      </c>
      <c r="J10" s="151"/>
      <c r="K10" s="14"/>
      <c r="L10" s="158" t="s">
        <v>117</v>
      </c>
      <c r="M10" s="159">
        <f>M9/5</f>
        <v>18068.417999999998</v>
      </c>
      <c r="N10" s="2">
        <v>5</v>
      </c>
    </row>
    <row r="11" spans="1:15" s="2" customFormat="1">
      <c r="A11" s="247">
        <v>3</v>
      </c>
      <c r="B11" s="255" t="s">
        <v>103</v>
      </c>
      <c r="C11" s="254"/>
      <c r="D11" s="257"/>
      <c r="E11" s="12">
        <v>0.25</v>
      </c>
      <c r="F11" s="12">
        <v>0.55000000000000004</v>
      </c>
      <c r="G11" s="12">
        <v>0.2</v>
      </c>
      <c r="H11" s="139">
        <v>1</v>
      </c>
      <c r="J11" s="17"/>
      <c r="K11" s="14"/>
      <c r="L11" s="158" t="s">
        <v>120</v>
      </c>
      <c r="M11" s="159">
        <f>M10</f>
        <v>18068.417999999998</v>
      </c>
    </row>
    <row r="12" spans="1:15" s="2" customFormat="1">
      <c r="A12" s="248"/>
      <c r="B12" s="256"/>
      <c r="C12" s="254"/>
      <c r="D12" s="258"/>
      <c r="E12" s="137">
        <f>M15*0.25</f>
        <v>13551.3135</v>
      </c>
      <c r="F12" s="137">
        <f>M15*0.55</f>
        <v>29812.889700000003</v>
      </c>
      <c r="G12" s="137">
        <f>M15*0.2</f>
        <v>10841.050800000001</v>
      </c>
      <c r="H12" s="144">
        <f>SUM(E12:G12)</f>
        <v>54205.254000000001</v>
      </c>
      <c r="J12" s="152"/>
      <c r="K12" s="14"/>
      <c r="L12" s="158" t="s">
        <v>121</v>
      </c>
      <c r="M12" s="159">
        <f>M10</f>
        <v>18068.417999999998</v>
      </c>
    </row>
    <row r="13" spans="1:15" s="2" customFormat="1" ht="15" customHeight="1">
      <c r="A13" s="243"/>
      <c r="B13" s="244"/>
      <c r="C13" s="18">
        <f>C8</f>
        <v>18068.417999999998</v>
      </c>
      <c r="D13" s="19">
        <f>D10</f>
        <v>15358.155299999999</v>
      </c>
      <c r="E13" s="19">
        <f>E12</f>
        <v>13551.3135</v>
      </c>
      <c r="F13" s="19">
        <f>F12</f>
        <v>29812.889700000003</v>
      </c>
      <c r="G13" s="19">
        <f>SUM(G10+G12)</f>
        <v>13551.3135</v>
      </c>
      <c r="H13" s="18">
        <f>SUM(C13:G13)</f>
        <v>90342.09</v>
      </c>
      <c r="J13" s="153"/>
      <c r="K13" s="154"/>
      <c r="L13" s="158" t="s">
        <v>119</v>
      </c>
      <c r="M13" s="160">
        <f>M10*2</f>
        <v>36136.835999999996</v>
      </c>
      <c r="O13" s="149">
        <f>SUM(M11:M13)</f>
        <v>72273.671999999991</v>
      </c>
    </row>
    <row r="14" spans="1:15" s="2" customFormat="1">
      <c r="A14" s="245" t="s">
        <v>14</v>
      </c>
      <c r="B14" s="245"/>
      <c r="C14" s="21">
        <f>C13/H13</f>
        <v>0.19999999999999998</v>
      </c>
      <c r="D14" s="132">
        <f>D13/H13</f>
        <v>0.16999999999999998</v>
      </c>
      <c r="E14" s="22">
        <f>E13/H13</f>
        <v>0.15</v>
      </c>
      <c r="F14" s="22">
        <f>F13/H13</f>
        <v>0.33000000000000007</v>
      </c>
      <c r="G14" s="22">
        <f>G13/H13</f>
        <v>0.15</v>
      </c>
      <c r="H14" s="21">
        <f>SUM(C14:G14)</f>
        <v>1</v>
      </c>
      <c r="J14" s="107"/>
      <c r="K14" s="107"/>
      <c r="L14" s="158"/>
      <c r="M14" s="161"/>
    </row>
    <row r="15" spans="1:15" s="2" customFormat="1" ht="13.5" thickBot="1">
      <c r="B15" s="23"/>
      <c r="C15" s="24"/>
      <c r="D15" s="25"/>
      <c r="E15" s="26"/>
      <c r="F15" s="26"/>
      <c r="G15" s="26"/>
      <c r="H15" s="27"/>
      <c r="J15" s="107"/>
      <c r="K15" s="107"/>
      <c r="L15" s="162" t="s">
        <v>118</v>
      </c>
      <c r="M15" s="163">
        <f>M9-M13</f>
        <v>54205.254000000001</v>
      </c>
    </row>
    <row r="16" spans="1:15" s="2" customFormat="1" ht="13.5" thickTop="1">
      <c r="B16" s="23"/>
      <c r="C16" s="28"/>
      <c r="D16" s="25"/>
      <c r="E16" s="26"/>
      <c r="F16" s="26"/>
      <c r="G16" s="26"/>
      <c r="H16" s="20"/>
      <c r="J16" s="155"/>
      <c r="K16" s="107"/>
      <c r="L16" s="3"/>
    </row>
    <row r="17" spans="1:12" s="2" customFormat="1" ht="28.5" customHeight="1">
      <c r="A17" s="246" t="s">
        <v>106</v>
      </c>
      <c r="B17" s="246"/>
      <c r="C17" s="246"/>
      <c r="D17" s="246"/>
      <c r="E17" s="246"/>
      <c r="F17" s="246"/>
      <c r="G17" s="246"/>
      <c r="H17" s="246"/>
      <c r="L17" s="3"/>
    </row>
    <row r="18" spans="1:12" s="2" customFormat="1">
      <c r="A18" s="29"/>
      <c r="B18" s="29"/>
      <c r="C18" s="29"/>
      <c r="D18" s="29"/>
      <c r="E18" s="29"/>
      <c r="F18" s="29"/>
      <c r="G18" s="29"/>
      <c r="H18" s="29"/>
      <c r="I18" s="3"/>
      <c r="J18" s="150"/>
      <c r="L18" s="31"/>
    </row>
    <row r="19" spans="1:12" s="2" customFormat="1">
      <c r="A19" s="240" t="s">
        <v>15</v>
      </c>
      <c r="B19" s="240"/>
      <c r="C19" s="240"/>
      <c r="D19" s="240"/>
      <c r="E19" s="240"/>
      <c r="F19" s="240"/>
      <c r="G19" s="240"/>
      <c r="H19" s="240"/>
      <c r="I19" s="76"/>
      <c r="J19" s="76"/>
      <c r="K19" s="76"/>
    </row>
    <row r="20" spans="1:12" s="2" customFormat="1" ht="12.75" customHeight="1">
      <c r="A20" s="241" t="s">
        <v>16</v>
      </c>
      <c r="B20" s="241"/>
      <c r="C20" s="241"/>
      <c r="D20" s="241"/>
      <c r="E20" s="241"/>
      <c r="F20" s="241"/>
      <c r="G20" s="241"/>
      <c r="H20" s="241"/>
      <c r="I20" s="77"/>
      <c r="J20" s="77"/>
      <c r="K20" s="77"/>
    </row>
    <row r="21" spans="1:12" ht="12.75" customHeight="1">
      <c r="A21" s="242" t="s">
        <v>17</v>
      </c>
      <c r="B21" s="242"/>
      <c r="C21" s="242"/>
      <c r="D21" s="242"/>
      <c r="E21" s="242"/>
      <c r="F21" s="242"/>
      <c r="G21" s="242"/>
      <c r="H21" s="242"/>
      <c r="I21" s="30"/>
      <c r="J21" s="30"/>
      <c r="K21" s="30"/>
    </row>
    <row r="22" spans="1:12">
      <c r="A22" s="242" t="s">
        <v>105</v>
      </c>
      <c r="B22" s="242"/>
      <c r="C22" s="242"/>
      <c r="D22" s="242"/>
      <c r="E22" s="242"/>
      <c r="F22" s="242"/>
      <c r="G22" s="242"/>
      <c r="H22" s="242"/>
      <c r="I22" s="30"/>
      <c r="J22" s="30"/>
      <c r="K22" s="30"/>
    </row>
    <row r="23" spans="1:1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</row>
  </sheetData>
  <mergeCells count="26">
    <mergeCell ref="A11:A12"/>
    <mergeCell ref="B11:B12"/>
    <mergeCell ref="C11:C12"/>
    <mergeCell ref="D11:D12"/>
    <mergeCell ref="A1:H1"/>
    <mergeCell ref="A2:H2"/>
    <mergeCell ref="A3:H3"/>
    <mergeCell ref="A4:H4"/>
    <mergeCell ref="A7:A8"/>
    <mergeCell ref="B7:B8"/>
    <mergeCell ref="D7:D8"/>
    <mergeCell ref="E7:E8"/>
    <mergeCell ref="F7:F8"/>
    <mergeCell ref="G7:G8"/>
    <mergeCell ref="A9:A10"/>
    <mergeCell ref="B9:B10"/>
    <mergeCell ref="C9:C10"/>
    <mergeCell ref="E9:E10"/>
    <mergeCell ref="F9:F10"/>
    <mergeCell ref="A22:H22"/>
    <mergeCell ref="A13:B13"/>
    <mergeCell ref="A14:B14"/>
    <mergeCell ref="A17:H17"/>
    <mergeCell ref="A19:H19"/>
    <mergeCell ref="A20:H20"/>
    <mergeCell ref="A21:H2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C8" sqref="C8"/>
    </sheetView>
  </sheetViews>
  <sheetFormatPr defaultRowHeight="15"/>
  <cols>
    <col min="1" max="1" width="1.7109375" customWidth="1"/>
    <col min="2" max="2" width="24.42578125" bestFit="1" customWidth="1"/>
    <col min="3" max="5" width="10.7109375" customWidth="1"/>
    <col min="6" max="6" width="17.7109375" customWidth="1"/>
    <col min="7" max="7" width="9" customWidth="1"/>
    <col min="8" max="8" width="12.85546875" customWidth="1"/>
    <col min="257" max="257" width="1.7109375" customWidth="1"/>
    <col min="258" max="258" width="24.42578125" bestFit="1" customWidth="1"/>
    <col min="259" max="261" width="10.7109375" customWidth="1"/>
    <col min="262" max="262" width="17.7109375" customWidth="1"/>
    <col min="263" max="263" width="9" customWidth="1"/>
    <col min="264" max="264" width="12.85546875" customWidth="1"/>
    <col min="513" max="513" width="1.7109375" customWidth="1"/>
    <col min="514" max="514" width="24.42578125" bestFit="1" customWidth="1"/>
    <col min="515" max="517" width="10.7109375" customWidth="1"/>
    <col min="518" max="518" width="17.7109375" customWidth="1"/>
    <col min="519" max="519" width="9" customWidth="1"/>
    <col min="520" max="520" width="12.85546875" customWidth="1"/>
    <col min="769" max="769" width="1.7109375" customWidth="1"/>
    <col min="770" max="770" width="24.42578125" bestFit="1" customWidth="1"/>
    <col min="771" max="773" width="10.7109375" customWidth="1"/>
    <col min="774" max="774" width="17.7109375" customWidth="1"/>
    <col min="775" max="775" width="9" customWidth="1"/>
    <col min="776" max="776" width="12.85546875" customWidth="1"/>
    <col min="1025" max="1025" width="1.7109375" customWidth="1"/>
    <col min="1026" max="1026" width="24.42578125" bestFit="1" customWidth="1"/>
    <col min="1027" max="1029" width="10.7109375" customWidth="1"/>
    <col min="1030" max="1030" width="17.7109375" customWidth="1"/>
    <col min="1031" max="1031" width="9" customWidth="1"/>
    <col min="1032" max="1032" width="12.85546875" customWidth="1"/>
    <col min="1281" max="1281" width="1.7109375" customWidth="1"/>
    <col min="1282" max="1282" width="24.42578125" bestFit="1" customWidth="1"/>
    <col min="1283" max="1285" width="10.7109375" customWidth="1"/>
    <col min="1286" max="1286" width="17.7109375" customWidth="1"/>
    <col min="1287" max="1287" width="9" customWidth="1"/>
    <col min="1288" max="1288" width="12.85546875" customWidth="1"/>
    <col min="1537" max="1537" width="1.7109375" customWidth="1"/>
    <col min="1538" max="1538" width="24.42578125" bestFit="1" customWidth="1"/>
    <col min="1539" max="1541" width="10.7109375" customWidth="1"/>
    <col min="1542" max="1542" width="17.7109375" customWidth="1"/>
    <col min="1543" max="1543" width="9" customWidth="1"/>
    <col min="1544" max="1544" width="12.85546875" customWidth="1"/>
    <col min="1793" max="1793" width="1.7109375" customWidth="1"/>
    <col min="1794" max="1794" width="24.42578125" bestFit="1" customWidth="1"/>
    <col min="1795" max="1797" width="10.7109375" customWidth="1"/>
    <col min="1798" max="1798" width="17.7109375" customWidth="1"/>
    <col min="1799" max="1799" width="9" customWidth="1"/>
    <col min="1800" max="1800" width="12.85546875" customWidth="1"/>
    <col min="2049" max="2049" width="1.7109375" customWidth="1"/>
    <col min="2050" max="2050" width="24.42578125" bestFit="1" customWidth="1"/>
    <col min="2051" max="2053" width="10.7109375" customWidth="1"/>
    <col min="2054" max="2054" width="17.7109375" customWidth="1"/>
    <col min="2055" max="2055" width="9" customWidth="1"/>
    <col min="2056" max="2056" width="12.85546875" customWidth="1"/>
    <col min="2305" max="2305" width="1.7109375" customWidth="1"/>
    <col min="2306" max="2306" width="24.42578125" bestFit="1" customWidth="1"/>
    <col min="2307" max="2309" width="10.7109375" customWidth="1"/>
    <col min="2310" max="2310" width="17.7109375" customWidth="1"/>
    <col min="2311" max="2311" width="9" customWidth="1"/>
    <col min="2312" max="2312" width="12.85546875" customWidth="1"/>
    <col min="2561" max="2561" width="1.7109375" customWidth="1"/>
    <col min="2562" max="2562" width="24.42578125" bestFit="1" customWidth="1"/>
    <col min="2563" max="2565" width="10.7109375" customWidth="1"/>
    <col min="2566" max="2566" width="17.7109375" customWidth="1"/>
    <col min="2567" max="2567" width="9" customWidth="1"/>
    <col min="2568" max="2568" width="12.85546875" customWidth="1"/>
    <col min="2817" max="2817" width="1.7109375" customWidth="1"/>
    <col min="2818" max="2818" width="24.42578125" bestFit="1" customWidth="1"/>
    <col min="2819" max="2821" width="10.7109375" customWidth="1"/>
    <col min="2822" max="2822" width="17.7109375" customWidth="1"/>
    <col min="2823" max="2823" width="9" customWidth="1"/>
    <col min="2824" max="2824" width="12.85546875" customWidth="1"/>
    <col min="3073" max="3073" width="1.7109375" customWidth="1"/>
    <col min="3074" max="3074" width="24.42578125" bestFit="1" customWidth="1"/>
    <col min="3075" max="3077" width="10.7109375" customWidth="1"/>
    <col min="3078" max="3078" width="17.7109375" customWidth="1"/>
    <col min="3079" max="3079" width="9" customWidth="1"/>
    <col min="3080" max="3080" width="12.85546875" customWidth="1"/>
    <col min="3329" max="3329" width="1.7109375" customWidth="1"/>
    <col min="3330" max="3330" width="24.42578125" bestFit="1" customWidth="1"/>
    <col min="3331" max="3333" width="10.7109375" customWidth="1"/>
    <col min="3334" max="3334" width="17.7109375" customWidth="1"/>
    <col min="3335" max="3335" width="9" customWidth="1"/>
    <col min="3336" max="3336" width="12.85546875" customWidth="1"/>
    <col min="3585" max="3585" width="1.7109375" customWidth="1"/>
    <col min="3586" max="3586" width="24.42578125" bestFit="1" customWidth="1"/>
    <col min="3587" max="3589" width="10.7109375" customWidth="1"/>
    <col min="3590" max="3590" width="17.7109375" customWidth="1"/>
    <col min="3591" max="3591" width="9" customWidth="1"/>
    <col min="3592" max="3592" width="12.85546875" customWidth="1"/>
    <col min="3841" max="3841" width="1.7109375" customWidth="1"/>
    <col min="3842" max="3842" width="24.42578125" bestFit="1" customWidth="1"/>
    <col min="3843" max="3845" width="10.7109375" customWidth="1"/>
    <col min="3846" max="3846" width="17.7109375" customWidth="1"/>
    <col min="3847" max="3847" width="9" customWidth="1"/>
    <col min="3848" max="3848" width="12.85546875" customWidth="1"/>
    <col min="4097" max="4097" width="1.7109375" customWidth="1"/>
    <col min="4098" max="4098" width="24.42578125" bestFit="1" customWidth="1"/>
    <col min="4099" max="4101" width="10.7109375" customWidth="1"/>
    <col min="4102" max="4102" width="17.7109375" customWidth="1"/>
    <col min="4103" max="4103" width="9" customWidth="1"/>
    <col min="4104" max="4104" width="12.85546875" customWidth="1"/>
    <col min="4353" max="4353" width="1.7109375" customWidth="1"/>
    <col min="4354" max="4354" width="24.42578125" bestFit="1" customWidth="1"/>
    <col min="4355" max="4357" width="10.7109375" customWidth="1"/>
    <col min="4358" max="4358" width="17.7109375" customWidth="1"/>
    <col min="4359" max="4359" width="9" customWidth="1"/>
    <col min="4360" max="4360" width="12.85546875" customWidth="1"/>
    <col min="4609" max="4609" width="1.7109375" customWidth="1"/>
    <col min="4610" max="4610" width="24.42578125" bestFit="1" customWidth="1"/>
    <col min="4611" max="4613" width="10.7109375" customWidth="1"/>
    <col min="4614" max="4614" width="17.7109375" customWidth="1"/>
    <col min="4615" max="4615" width="9" customWidth="1"/>
    <col min="4616" max="4616" width="12.85546875" customWidth="1"/>
    <col min="4865" max="4865" width="1.7109375" customWidth="1"/>
    <col min="4866" max="4866" width="24.42578125" bestFit="1" customWidth="1"/>
    <col min="4867" max="4869" width="10.7109375" customWidth="1"/>
    <col min="4870" max="4870" width="17.7109375" customWidth="1"/>
    <col min="4871" max="4871" width="9" customWidth="1"/>
    <col min="4872" max="4872" width="12.85546875" customWidth="1"/>
    <col min="5121" max="5121" width="1.7109375" customWidth="1"/>
    <col min="5122" max="5122" width="24.42578125" bestFit="1" customWidth="1"/>
    <col min="5123" max="5125" width="10.7109375" customWidth="1"/>
    <col min="5126" max="5126" width="17.7109375" customWidth="1"/>
    <col min="5127" max="5127" width="9" customWidth="1"/>
    <col min="5128" max="5128" width="12.85546875" customWidth="1"/>
    <col min="5377" max="5377" width="1.7109375" customWidth="1"/>
    <col min="5378" max="5378" width="24.42578125" bestFit="1" customWidth="1"/>
    <col min="5379" max="5381" width="10.7109375" customWidth="1"/>
    <col min="5382" max="5382" width="17.7109375" customWidth="1"/>
    <col min="5383" max="5383" width="9" customWidth="1"/>
    <col min="5384" max="5384" width="12.85546875" customWidth="1"/>
    <col min="5633" max="5633" width="1.7109375" customWidth="1"/>
    <col min="5634" max="5634" width="24.42578125" bestFit="1" customWidth="1"/>
    <col min="5635" max="5637" width="10.7109375" customWidth="1"/>
    <col min="5638" max="5638" width="17.7109375" customWidth="1"/>
    <col min="5639" max="5639" width="9" customWidth="1"/>
    <col min="5640" max="5640" width="12.85546875" customWidth="1"/>
    <col min="5889" max="5889" width="1.7109375" customWidth="1"/>
    <col min="5890" max="5890" width="24.42578125" bestFit="1" customWidth="1"/>
    <col min="5891" max="5893" width="10.7109375" customWidth="1"/>
    <col min="5894" max="5894" width="17.7109375" customWidth="1"/>
    <col min="5895" max="5895" width="9" customWidth="1"/>
    <col min="5896" max="5896" width="12.85546875" customWidth="1"/>
    <col min="6145" max="6145" width="1.7109375" customWidth="1"/>
    <col min="6146" max="6146" width="24.42578125" bestFit="1" customWidth="1"/>
    <col min="6147" max="6149" width="10.7109375" customWidth="1"/>
    <col min="6150" max="6150" width="17.7109375" customWidth="1"/>
    <col min="6151" max="6151" width="9" customWidth="1"/>
    <col min="6152" max="6152" width="12.85546875" customWidth="1"/>
    <col min="6401" max="6401" width="1.7109375" customWidth="1"/>
    <col min="6402" max="6402" width="24.42578125" bestFit="1" customWidth="1"/>
    <col min="6403" max="6405" width="10.7109375" customWidth="1"/>
    <col min="6406" max="6406" width="17.7109375" customWidth="1"/>
    <col min="6407" max="6407" width="9" customWidth="1"/>
    <col min="6408" max="6408" width="12.85546875" customWidth="1"/>
    <col min="6657" max="6657" width="1.7109375" customWidth="1"/>
    <col min="6658" max="6658" width="24.42578125" bestFit="1" customWidth="1"/>
    <col min="6659" max="6661" width="10.7109375" customWidth="1"/>
    <col min="6662" max="6662" width="17.7109375" customWidth="1"/>
    <col min="6663" max="6663" width="9" customWidth="1"/>
    <col min="6664" max="6664" width="12.85546875" customWidth="1"/>
    <col min="6913" max="6913" width="1.7109375" customWidth="1"/>
    <col min="6914" max="6914" width="24.42578125" bestFit="1" customWidth="1"/>
    <col min="6915" max="6917" width="10.7109375" customWidth="1"/>
    <col min="6918" max="6918" width="17.7109375" customWidth="1"/>
    <col min="6919" max="6919" width="9" customWidth="1"/>
    <col min="6920" max="6920" width="12.85546875" customWidth="1"/>
    <col min="7169" max="7169" width="1.7109375" customWidth="1"/>
    <col min="7170" max="7170" width="24.42578125" bestFit="1" customWidth="1"/>
    <col min="7171" max="7173" width="10.7109375" customWidth="1"/>
    <col min="7174" max="7174" width="17.7109375" customWidth="1"/>
    <col min="7175" max="7175" width="9" customWidth="1"/>
    <col min="7176" max="7176" width="12.85546875" customWidth="1"/>
    <col min="7425" max="7425" width="1.7109375" customWidth="1"/>
    <col min="7426" max="7426" width="24.42578125" bestFit="1" customWidth="1"/>
    <col min="7427" max="7429" width="10.7109375" customWidth="1"/>
    <col min="7430" max="7430" width="17.7109375" customWidth="1"/>
    <col min="7431" max="7431" width="9" customWidth="1"/>
    <col min="7432" max="7432" width="12.85546875" customWidth="1"/>
    <col min="7681" max="7681" width="1.7109375" customWidth="1"/>
    <col min="7682" max="7682" width="24.42578125" bestFit="1" customWidth="1"/>
    <col min="7683" max="7685" width="10.7109375" customWidth="1"/>
    <col min="7686" max="7686" width="17.7109375" customWidth="1"/>
    <col min="7687" max="7687" width="9" customWidth="1"/>
    <col min="7688" max="7688" width="12.85546875" customWidth="1"/>
    <col min="7937" max="7937" width="1.7109375" customWidth="1"/>
    <col min="7938" max="7938" width="24.42578125" bestFit="1" customWidth="1"/>
    <col min="7939" max="7941" width="10.7109375" customWidth="1"/>
    <col min="7942" max="7942" width="17.7109375" customWidth="1"/>
    <col min="7943" max="7943" width="9" customWidth="1"/>
    <col min="7944" max="7944" width="12.85546875" customWidth="1"/>
    <col min="8193" max="8193" width="1.7109375" customWidth="1"/>
    <col min="8194" max="8194" width="24.42578125" bestFit="1" customWidth="1"/>
    <col min="8195" max="8197" width="10.7109375" customWidth="1"/>
    <col min="8198" max="8198" width="17.7109375" customWidth="1"/>
    <col min="8199" max="8199" width="9" customWidth="1"/>
    <col min="8200" max="8200" width="12.85546875" customWidth="1"/>
    <col min="8449" max="8449" width="1.7109375" customWidth="1"/>
    <col min="8450" max="8450" width="24.42578125" bestFit="1" customWidth="1"/>
    <col min="8451" max="8453" width="10.7109375" customWidth="1"/>
    <col min="8454" max="8454" width="17.7109375" customWidth="1"/>
    <col min="8455" max="8455" width="9" customWidth="1"/>
    <col min="8456" max="8456" width="12.85546875" customWidth="1"/>
    <col min="8705" max="8705" width="1.7109375" customWidth="1"/>
    <col min="8706" max="8706" width="24.42578125" bestFit="1" customWidth="1"/>
    <col min="8707" max="8709" width="10.7109375" customWidth="1"/>
    <col min="8710" max="8710" width="17.7109375" customWidth="1"/>
    <col min="8711" max="8711" width="9" customWidth="1"/>
    <col min="8712" max="8712" width="12.85546875" customWidth="1"/>
    <col min="8961" max="8961" width="1.7109375" customWidth="1"/>
    <col min="8962" max="8962" width="24.42578125" bestFit="1" customWidth="1"/>
    <col min="8963" max="8965" width="10.7109375" customWidth="1"/>
    <col min="8966" max="8966" width="17.7109375" customWidth="1"/>
    <col min="8967" max="8967" width="9" customWidth="1"/>
    <col min="8968" max="8968" width="12.85546875" customWidth="1"/>
    <col min="9217" max="9217" width="1.7109375" customWidth="1"/>
    <col min="9218" max="9218" width="24.42578125" bestFit="1" customWidth="1"/>
    <col min="9219" max="9221" width="10.7109375" customWidth="1"/>
    <col min="9222" max="9222" width="17.7109375" customWidth="1"/>
    <col min="9223" max="9223" width="9" customWidth="1"/>
    <col min="9224" max="9224" width="12.85546875" customWidth="1"/>
    <col min="9473" max="9473" width="1.7109375" customWidth="1"/>
    <col min="9474" max="9474" width="24.42578125" bestFit="1" customWidth="1"/>
    <col min="9475" max="9477" width="10.7109375" customWidth="1"/>
    <col min="9478" max="9478" width="17.7109375" customWidth="1"/>
    <col min="9479" max="9479" width="9" customWidth="1"/>
    <col min="9480" max="9480" width="12.85546875" customWidth="1"/>
    <col min="9729" max="9729" width="1.7109375" customWidth="1"/>
    <col min="9730" max="9730" width="24.42578125" bestFit="1" customWidth="1"/>
    <col min="9731" max="9733" width="10.7109375" customWidth="1"/>
    <col min="9734" max="9734" width="17.7109375" customWidth="1"/>
    <col min="9735" max="9735" width="9" customWidth="1"/>
    <col min="9736" max="9736" width="12.85546875" customWidth="1"/>
    <col min="9985" max="9985" width="1.7109375" customWidth="1"/>
    <col min="9986" max="9986" width="24.42578125" bestFit="1" customWidth="1"/>
    <col min="9987" max="9989" width="10.7109375" customWidth="1"/>
    <col min="9990" max="9990" width="17.7109375" customWidth="1"/>
    <col min="9991" max="9991" width="9" customWidth="1"/>
    <col min="9992" max="9992" width="12.85546875" customWidth="1"/>
    <col min="10241" max="10241" width="1.7109375" customWidth="1"/>
    <col min="10242" max="10242" width="24.42578125" bestFit="1" customWidth="1"/>
    <col min="10243" max="10245" width="10.7109375" customWidth="1"/>
    <col min="10246" max="10246" width="17.7109375" customWidth="1"/>
    <col min="10247" max="10247" width="9" customWidth="1"/>
    <col min="10248" max="10248" width="12.85546875" customWidth="1"/>
    <col min="10497" max="10497" width="1.7109375" customWidth="1"/>
    <col min="10498" max="10498" width="24.42578125" bestFit="1" customWidth="1"/>
    <col min="10499" max="10501" width="10.7109375" customWidth="1"/>
    <col min="10502" max="10502" width="17.7109375" customWidth="1"/>
    <col min="10503" max="10503" width="9" customWidth="1"/>
    <col min="10504" max="10504" width="12.85546875" customWidth="1"/>
    <col min="10753" max="10753" width="1.7109375" customWidth="1"/>
    <col min="10754" max="10754" width="24.42578125" bestFit="1" customWidth="1"/>
    <col min="10755" max="10757" width="10.7109375" customWidth="1"/>
    <col min="10758" max="10758" width="17.7109375" customWidth="1"/>
    <col min="10759" max="10759" width="9" customWidth="1"/>
    <col min="10760" max="10760" width="12.85546875" customWidth="1"/>
    <col min="11009" max="11009" width="1.7109375" customWidth="1"/>
    <col min="11010" max="11010" width="24.42578125" bestFit="1" customWidth="1"/>
    <col min="11011" max="11013" width="10.7109375" customWidth="1"/>
    <col min="11014" max="11014" width="17.7109375" customWidth="1"/>
    <col min="11015" max="11015" width="9" customWidth="1"/>
    <col min="11016" max="11016" width="12.85546875" customWidth="1"/>
    <col min="11265" max="11265" width="1.7109375" customWidth="1"/>
    <col min="11266" max="11266" width="24.42578125" bestFit="1" customWidth="1"/>
    <col min="11267" max="11269" width="10.7109375" customWidth="1"/>
    <col min="11270" max="11270" width="17.7109375" customWidth="1"/>
    <col min="11271" max="11271" width="9" customWidth="1"/>
    <col min="11272" max="11272" width="12.85546875" customWidth="1"/>
    <col min="11521" max="11521" width="1.7109375" customWidth="1"/>
    <col min="11522" max="11522" width="24.42578125" bestFit="1" customWidth="1"/>
    <col min="11523" max="11525" width="10.7109375" customWidth="1"/>
    <col min="11526" max="11526" width="17.7109375" customWidth="1"/>
    <col min="11527" max="11527" width="9" customWidth="1"/>
    <col min="11528" max="11528" width="12.85546875" customWidth="1"/>
    <col min="11777" max="11777" width="1.7109375" customWidth="1"/>
    <col min="11778" max="11778" width="24.42578125" bestFit="1" customWidth="1"/>
    <col min="11779" max="11781" width="10.7109375" customWidth="1"/>
    <col min="11782" max="11782" width="17.7109375" customWidth="1"/>
    <col min="11783" max="11783" width="9" customWidth="1"/>
    <col min="11784" max="11784" width="12.85546875" customWidth="1"/>
    <col min="12033" max="12033" width="1.7109375" customWidth="1"/>
    <col min="12034" max="12034" width="24.42578125" bestFit="1" customWidth="1"/>
    <col min="12035" max="12037" width="10.7109375" customWidth="1"/>
    <col min="12038" max="12038" width="17.7109375" customWidth="1"/>
    <col min="12039" max="12039" width="9" customWidth="1"/>
    <col min="12040" max="12040" width="12.85546875" customWidth="1"/>
    <col min="12289" max="12289" width="1.7109375" customWidth="1"/>
    <col min="12290" max="12290" width="24.42578125" bestFit="1" customWidth="1"/>
    <col min="12291" max="12293" width="10.7109375" customWidth="1"/>
    <col min="12294" max="12294" width="17.7109375" customWidth="1"/>
    <col min="12295" max="12295" width="9" customWidth="1"/>
    <col min="12296" max="12296" width="12.85546875" customWidth="1"/>
    <col min="12545" max="12545" width="1.7109375" customWidth="1"/>
    <col min="12546" max="12546" width="24.42578125" bestFit="1" customWidth="1"/>
    <col min="12547" max="12549" width="10.7109375" customWidth="1"/>
    <col min="12550" max="12550" width="17.7109375" customWidth="1"/>
    <col min="12551" max="12551" width="9" customWidth="1"/>
    <col min="12552" max="12552" width="12.85546875" customWidth="1"/>
    <col min="12801" max="12801" width="1.7109375" customWidth="1"/>
    <col min="12802" max="12802" width="24.42578125" bestFit="1" customWidth="1"/>
    <col min="12803" max="12805" width="10.7109375" customWidth="1"/>
    <col min="12806" max="12806" width="17.7109375" customWidth="1"/>
    <col min="12807" max="12807" width="9" customWidth="1"/>
    <col min="12808" max="12808" width="12.85546875" customWidth="1"/>
    <col min="13057" max="13057" width="1.7109375" customWidth="1"/>
    <col min="13058" max="13058" width="24.42578125" bestFit="1" customWidth="1"/>
    <col min="13059" max="13061" width="10.7109375" customWidth="1"/>
    <col min="13062" max="13062" width="17.7109375" customWidth="1"/>
    <col min="13063" max="13063" width="9" customWidth="1"/>
    <col min="13064" max="13064" width="12.85546875" customWidth="1"/>
    <col min="13313" max="13313" width="1.7109375" customWidth="1"/>
    <col min="13314" max="13314" width="24.42578125" bestFit="1" customWidth="1"/>
    <col min="13315" max="13317" width="10.7109375" customWidth="1"/>
    <col min="13318" max="13318" width="17.7109375" customWidth="1"/>
    <col min="13319" max="13319" width="9" customWidth="1"/>
    <col min="13320" max="13320" width="12.85546875" customWidth="1"/>
    <col min="13569" max="13569" width="1.7109375" customWidth="1"/>
    <col min="13570" max="13570" width="24.42578125" bestFit="1" customWidth="1"/>
    <col min="13571" max="13573" width="10.7109375" customWidth="1"/>
    <col min="13574" max="13574" width="17.7109375" customWidth="1"/>
    <col min="13575" max="13575" width="9" customWidth="1"/>
    <col min="13576" max="13576" width="12.85546875" customWidth="1"/>
    <col min="13825" max="13825" width="1.7109375" customWidth="1"/>
    <col min="13826" max="13826" width="24.42578125" bestFit="1" customWidth="1"/>
    <col min="13827" max="13829" width="10.7109375" customWidth="1"/>
    <col min="13830" max="13830" width="17.7109375" customWidth="1"/>
    <col min="13831" max="13831" width="9" customWidth="1"/>
    <col min="13832" max="13832" width="12.85546875" customWidth="1"/>
    <col min="14081" max="14081" width="1.7109375" customWidth="1"/>
    <col min="14082" max="14082" width="24.42578125" bestFit="1" customWidth="1"/>
    <col min="14083" max="14085" width="10.7109375" customWidth="1"/>
    <col min="14086" max="14086" width="17.7109375" customWidth="1"/>
    <col min="14087" max="14087" width="9" customWidth="1"/>
    <col min="14088" max="14088" width="12.85546875" customWidth="1"/>
    <col min="14337" max="14337" width="1.7109375" customWidth="1"/>
    <col min="14338" max="14338" width="24.42578125" bestFit="1" customWidth="1"/>
    <col min="14339" max="14341" width="10.7109375" customWidth="1"/>
    <col min="14342" max="14342" width="17.7109375" customWidth="1"/>
    <col min="14343" max="14343" width="9" customWidth="1"/>
    <col min="14344" max="14344" width="12.85546875" customWidth="1"/>
    <col min="14593" max="14593" width="1.7109375" customWidth="1"/>
    <col min="14594" max="14594" width="24.42578125" bestFit="1" customWidth="1"/>
    <col min="14595" max="14597" width="10.7109375" customWidth="1"/>
    <col min="14598" max="14598" width="17.7109375" customWidth="1"/>
    <col min="14599" max="14599" width="9" customWidth="1"/>
    <col min="14600" max="14600" width="12.85546875" customWidth="1"/>
    <col min="14849" max="14849" width="1.7109375" customWidth="1"/>
    <col min="14850" max="14850" width="24.42578125" bestFit="1" customWidth="1"/>
    <col min="14851" max="14853" width="10.7109375" customWidth="1"/>
    <col min="14854" max="14854" width="17.7109375" customWidth="1"/>
    <col min="14855" max="14855" width="9" customWidth="1"/>
    <col min="14856" max="14856" width="12.85546875" customWidth="1"/>
    <col min="15105" max="15105" width="1.7109375" customWidth="1"/>
    <col min="15106" max="15106" width="24.42578125" bestFit="1" customWidth="1"/>
    <col min="15107" max="15109" width="10.7109375" customWidth="1"/>
    <col min="15110" max="15110" width="17.7109375" customWidth="1"/>
    <col min="15111" max="15111" width="9" customWidth="1"/>
    <col min="15112" max="15112" width="12.85546875" customWidth="1"/>
    <col min="15361" max="15361" width="1.7109375" customWidth="1"/>
    <col min="15362" max="15362" width="24.42578125" bestFit="1" customWidth="1"/>
    <col min="15363" max="15365" width="10.7109375" customWidth="1"/>
    <col min="15366" max="15366" width="17.7109375" customWidth="1"/>
    <col min="15367" max="15367" width="9" customWidth="1"/>
    <col min="15368" max="15368" width="12.85546875" customWidth="1"/>
    <col min="15617" max="15617" width="1.7109375" customWidth="1"/>
    <col min="15618" max="15618" width="24.42578125" bestFit="1" customWidth="1"/>
    <col min="15619" max="15621" width="10.7109375" customWidth="1"/>
    <col min="15622" max="15622" width="17.7109375" customWidth="1"/>
    <col min="15623" max="15623" width="9" customWidth="1"/>
    <col min="15624" max="15624" width="12.85546875" customWidth="1"/>
    <col min="15873" max="15873" width="1.7109375" customWidth="1"/>
    <col min="15874" max="15874" width="24.42578125" bestFit="1" customWidth="1"/>
    <col min="15875" max="15877" width="10.7109375" customWidth="1"/>
    <col min="15878" max="15878" width="17.7109375" customWidth="1"/>
    <col min="15879" max="15879" width="9" customWidth="1"/>
    <col min="15880" max="15880" width="12.85546875" customWidth="1"/>
    <col min="16129" max="16129" width="1.7109375" customWidth="1"/>
    <col min="16130" max="16130" width="24.42578125" bestFit="1" customWidth="1"/>
    <col min="16131" max="16133" width="10.7109375" customWidth="1"/>
    <col min="16134" max="16134" width="17.7109375" customWidth="1"/>
    <col min="16135" max="16135" width="9" customWidth="1"/>
    <col min="16136" max="16136" width="12.85546875" customWidth="1"/>
  </cols>
  <sheetData>
    <row r="1" spans="1:6">
      <c r="A1" s="33"/>
      <c r="B1" s="34" t="s">
        <v>19</v>
      </c>
      <c r="C1" s="279" t="s">
        <v>20</v>
      </c>
      <c r="D1" s="279"/>
      <c r="E1" s="279"/>
      <c r="F1" s="279"/>
    </row>
    <row r="2" spans="1:6" ht="30.75" customHeight="1">
      <c r="A2" s="33"/>
      <c r="B2" s="34" t="s">
        <v>21</v>
      </c>
      <c r="C2" s="280" t="s">
        <v>111</v>
      </c>
      <c r="D2" s="280"/>
      <c r="E2" s="280"/>
      <c r="F2" s="280"/>
    </row>
    <row r="3" spans="1:6">
      <c r="A3" s="35"/>
      <c r="B3" s="34" t="s">
        <v>22</v>
      </c>
      <c r="C3" s="279" t="s">
        <v>23</v>
      </c>
      <c r="D3" s="279"/>
      <c r="E3" s="279"/>
      <c r="F3" s="279"/>
    </row>
    <row r="4" spans="1:6" ht="15.75" thickBot="1">
      <c r="A4" s="35"/>
      <c r="B4" s="36" t="s">
        <v>24</v>
      </c>
      <c r="C4" s="37">
        <v>1</v>
      </c>
      <c r="D4" s="38">
        <f>IF(C4&gt;0,IF(C4&lt;7,,"&lt;--- Insira valor entre 1 e 6"),"&lt;--- Insira valor entre 1 e 6")</f>
        <v>0</v>
      </c>
      <c r="E4" s="33"/>
      <c r="F4" s="39"/>
    </row>
    <row r="5" spans="1:6" ht="15.75" thickBot="1">
      <c r="A5" s="35"/>
      <c r="B5" s="40" t="s">
        <v>25</v>
      </c>
      <c r="C5" s="41">
        <v>1</v>
      </c>
      <c r="D5" s="281" t="s">
        <v>26</v>
      </c>
      <c r="E5" s="282"/>
      <c r="F5" s="283"/>
    </row>
    <row r="6" spans="1:6" ht="26.25" thickBot="1">
      <c r="A6" s="35"/>
      <c r="B6" s="40" t="s">
        <v>27</v>
      </c>
      <c r="C6" s="42">
        <v>2</v>
      </c>
      <c r="D6" s="43" t="s">
        <v>28</v>
      </c>
      <c r="E6" s="284">
        <v>0.05</v>
      </c>
      <c r="F6" s="285"/>
    </row>
    <row r="7" spans="1:6" ht="51.75" thickBot="1">
      <c r="A7" s="35"/>
      <c r="B7" s="40" t="s">
        <v>29</v>
      </c>
      <c r="C7" s="42">
        <v>3</v>
      </c>
      <c r="D7" s="44" t="s">
        <v>30</v>
      </c>
      <c r="E7" s="288">
        <v>0.4</v>
      </c>
      <c r="F7" s="289"/>
    </row>
    <row r="8" spans="1:6" ht="51">
      <c r="A8" s="35"/>
      <c r="B8" s="40" t="s">
        <v>31</v>
      </c>
      <c r="C8" s="42">
        <v>4</v>
      </c>
      <c r="D8" s="290" t="s">
        <v>32</v>
      </c>
      <c r="E8" s="291"/>
      <c r="F8" s="292"/>
    </row>
    <row r="9" spans="1:6" ht="25.5">
      <c r="A9" s="35"/>
      <c r="B9" s="40" t="s">
        <v>33</v>
      </c>
      <c r="C9" s="42">
        <v>5</v>
      </c>
      <c r="D9" s="45" t="s">
        <v>34</v>
      </c>
      <c r="E9" s="46" t="s">
        <v>35</v>
      </c>
      <c r="F9" s="47"/>
    </row>
    <row r="10" spans="1:6" ht="25.5">
      <c r="A10" s="35"/>
      <c r="B10" s="40" t="s">
        <v>36</v>
      </c>
      <c r="C10" s="42">
        <v>6</v>
      </c>
      <c r="D10" s="48"/>
      <c r="E10" s="49" t="s">
        <v>37</v>
      </c>
      <c r="F10" s="50"/>
    </row>
    <row r="11" spans="1:6">
      <c r="A11" s="35"/>
      <c r="B11" s="51"/>
      <c r="C11" s="33"/>
      <c r="D11" s="33"/>
      <c r="E11" s="33"/>
      <c r="F11" s="39"/>
    </row>
    <row r="12" spans="1:6" ht="15.75">
      <c r="A12" s="52"/>
      <c r="B12" s="53"/>
      <c r="C12" s="293" t="s">
        <v>38</v>
      </c>
      <c r="D12" s="293"/>
      <c r="E12" s="293"/>
      <c r="F12" s="53"/>
    </row>
    <row r="13" spans="1:6" ht="31.5">
      <c r="A13" s="54"/>
      <c r="B13" s="55" t="s">
        <v>39</v>
      </c>
      <c r="C13" s="56" t="s">
        <v>40</v>
      </c>
      <c r="D13" s="56" t="s">
        <v>41</v>
      </c>
      <c r="E13" s="56" t="s">
        <v>42</v>
      </c>
      <c r="F13" s="57" t="s">
        <v>43</v>
      </c>
    </row>
    <row r="14" spans="1:6" ht="15.75">
      <c r="A14" s="52"/>
      <c r="B14" s="58" t="s">
        <v>44</v>
      </c>
      <c r="C14" s="59">
        <f>'[1]BDI 2622_2013_TCU'!G3</f>
        <v>3.7999999999999999E-2</v>
      </c>
      <c r="D14" s="60">
        <f>'[1]BDI 2622_2013_TCU'!H3</f>
        <v>4.0099999999999997E-2</v>
      </c>
      <c r="E14" s="61">
        <f>'[1]BDI 2622_2013_TCU'!I3</f>
        <v>4.6699999999999998E-2</v>
      </c>
      <c r="F14" s="62">
        <v>4.4999999999999998E-2</v>
      </c>
    </row>
    <row r="15" spans="1:6" ht="15.75">
      <c r="A15" s="52"/>
      <c r="B15" s="58" t="s">
        <v>45</v>
      </c>
      <c r="C15" s="63">
        <f>'[1]BDI 2622_2013_TCU'!G4</f>
        <v>3.2000000000000002E-3</v>
      </c>
      <c r="D15" s="64">
        <f>'[1]BDI 2622_2013_TCU'!H4</f>
        <v>4.0000000000000001E-3</v>
      </c>
      <c r="E15" s="65">
        <f>'[1]BDI 2622_2013_TCU'!I4</f>
        <v>7.4000000000000003E-3</v>
      </c>
      <c r="F15" s="66">
        <v>0.01</v>
      </c>
    </row>
    <row r="16" spans="1:6" ht="15.75">
      <c r="A16" s="52"/>
      <c r="B16" s="58" t="s">
        <v>46</v>
      </c>
      <c r="C16" s="63">
        <f>'[1]BDI 2622_2013_TCU'!G5</f>
        <v>5.0000000000000001E-3</v>
      </c>
      <c r="D16" s="64">
        <f>'[1]BDI 2622_2013_TCU'!H5</f>
        <v>5.5999999999999999E-3</v>
      </c>
      <c r="E16" s="65">
        <f>'[1]BDI 2622_2013_TCU'!I5</f>
        <v>9.7000000000000003E-3</v>
      </c>
      <c r="F16" s="66">
        <v>1.2699999999999999E-2</v>
      </c>
    </row>
    <row r="17" spans="1:7" ht="15.75">
      <c r="A17" s="52"/>
      <c r="B17" s="58" t="s">
        <v>47</v>
      </c>
      <c r="C17" s="63">
        <f>'[1]BDI 2622_2013_TCU'!G6</f>
        <v>1.0200000000000001E-2</v>
      </c>
      <c r="D17" s="64">
        <f>'[1]BDI 2622_2013_TCU'!H6</f>
        <v>1.11E-2</v>
      </c>
      <c r="E17" s="65">
        <f>'[1]BDI 2622_2013_TCU'!I6</f>
        <v>1.21E-2</v>
      </c>
      <c r="F17" s="66">
        <v>1.3679999999999999E-2</v>
      </c>
    </row>
    <row r="18" spans="1:7" ht="15.75">
      <c r="A18" s="52"/>
      <c r="B18" s="58" t="s">
        <v>48</v>
      </c>
      <c r="C18" s="67">
        <f>'[1]BDI 2622_2013_TCU'!G7</f>
        <v>6.6400000000000001E-2</v>
      </c>
      <c r="D18" s="68">
        <f>'[1]BDI 2622_2013_TCU'!H7</f>
        <v>7.2999999999999995E-2</v>
      </c>
      <c r="E18" s="69">
        <f>'[1]BDI 2622_2013_TCU'!I7</f>
        <v>8.6900000000000005E-2</v>
      </c>
      <c r="F18" s="66">
        <v>8.1000000000000003E-2</v>
      </c>
    </row>
    <row r="19" spans="1:7" ht="15.75">
      <c r="A19" s="52"/>
      <c r="B19" s="294" t="s">
        <v>49</v>
      </c>
      <c r="C19" s="295"/>
      <c r="D19" s="295"/>
      <c r="E19" s="296"/>
      <c r="F19" s="70">
        <v>3.6499999999999998E-2</v>
      </c>
    </row>
    <row r="20" spans="1:7" ht="15.75">
      <c r="A20" s="52"/>
      <c r="B20" s="297" t="s">
        <v>50</v>
      </c>
      <c r="C20" s="298"/>
      <c r="D20" s="298"/>
      <c r="E20" s="299"/>
      <c r="F20" s="70">
        <f>E6*E7</f>
        <v>2.0000000000000004E-2</v>
      </c>
    </row>
    <row r="21" spans="1:7" ht="16.5" thickBot="1">
      <c r="A21" s="52"/>
      <c r="B21" s="286" t="s">
        <v>51</v>
      </c>
      <c r="C21" s="287"/>
      <c r="D21" s="287"/>
      <c r="E21" s="287"/>
      <c r="F21" s="71"/>
    </row>
    <row r="22" spans="1:7">
      <c r="A22" s="52"/>
      <c r="B22" s="52"/>
      <c r="C22" s="52"/>
      <c r="D22" s="52"/>
      <c r="E22" s="52"/>
      <c r="F22" s="53"/>
    </row>
    <row r="23" spans="1:7" ht="15.75">
      <c r="A23" s="52"/>
      <c r="B23" s="273" t="s">
        <v>52</v>
      </c>
      <c r="C23" s="273"/>
      <c r="D23" s="273"/>
      <c r="E23" s="273"/>
      <c r="F23" s="72">
        <f>ROUND('[1]BDI 2622_2013_TCU'!K12,4)</f>
        <v>0.24</v>
      </c>
    </row>
    <row r="24" spans="1:7" ht="16.5" thickBot="1">
      <c r="A24" s="52"/>
      <c r="B24" s="274" t="s">
        <v>53</v>
      </c>
      <c r="C24" s="275"/>
      <c r="D24" s="275"/>
      <c r="E24" s="275"/>
      <c r="F24" s="73">
        <f>ROUND('[1]BDI 2622_2013_TCU'!K13,4)</f>
        <v>0.24</v>
      </c>
    </row>
    <row r="25" spans="1:7">
      <c r="A25" s="52"/>
      <c r="B25" s="52"/>
      <c r="C25" s="52"/>
      <c r="D25" s="52"/>
      <c r="E25" s="52"/>
      <c r="F25" s="53"/>
    </row>
    <row r="26" spans="1:7" ht="46.5" customHeight="1">
      <c r="A26" s="52"/>
      <c r="B26" s="276" t="s">
        <v>54</v>
      </c>
      <c r="C26" s="276"/>
      <c r="D26" s="276"/>
      <c r="E26" s="276"/>
      <c r="F26" s="276"/>
    </row>
    <row r="27" spans="1:7" ht="61.5" customHeight="1">
      <c r="A27" s="52"/>
      <c r="B27" s="276" t="s">
        <v>55</v>
      </c>
      <c r="C27" s="276"/>
      <c r="D27" s="276"/>
      <c r="E27" s="276"/>
      <c r="F27" s="276"/>
    </row>
    <row r="28" spans="1:7">
      <c r="A28" s="52"/>
      <c r="B28" s="277" t="s">
        <v>56</v>
      </c>
      <c r="C28" s="277"/>
      <c r="D28" s="277"/>
      <c r="E28" s="277"/>
      <c r="F28" s="277"/>
    </row>
    <row r="29" spans="1:7">
      <c r="A29" s="52"/>
      <c r="B29" s="278" t="s">
        <v>57</v>
      </c>
      <c r="C29" s="278"/>
      <c r="D29" s="278"/>
      <c r="E29" s="278"/>
      <c r="F29" s="278"/>
    </row>
    <row r="30" spans="1:7">
      <c r="A30" s="52"/>
      <c r="B30" s="52"/>
      <c r="C30" s="52"/>
      <c r="D30" s="52"/>
      <c r="E30" s="52"/>
      <c r="F30" s="74"/>
    </row>
    <row r="31" spans="1:7">
      <c r="A31" s="272" t="s">
        <v>87</v>
      </c>
      <c r="B31" s="272"/>
      <c r="C31" s="272"/>
      <c r="D31" s="272"/>
      <c r="E31" s="272"/>
      <c r="F31" s="272"/>
      <c r="G31" s="272"/>
    </row>
    <row r="32" spans="1:7">
      <c r="A32" s="271" t="s">
        <v>16</v>
      </c>
      <c r="B32" s="271"/>
      <c r="C32" s="271"/>
      <c r="D32" s="271"/>
      <c r="E32" s="271"/>
      <c r="F32" s="271"/>
      <c r="G32" s="271"/>
    </row>
    <row r="33" spans="1:7">
      <c r="A33" s="270" t="s">
        <v>17</v>
      </c>
      <c r="B33" s="270"/>
      <c r="C33" s="270"/>
      <c r="D33" s="270"/>
      <c r="E33" s="270"/>
      <c r="F33" s="270"/>
      <c r="G33" s="270"/>
    </row>
    <row r="34" spans="1:7">
      <c r="A34" s="270" t="s">
        <v>18</v>
      </c>
      <c r="B34" s="270"/>
      <c r="C34" s="270"/>
      <c r="D34" s="270"/>
      <c r="E34" s="270"/>
      <c r="F34" s="270"/>
      <c r="G34" s="270"/>
    </row>
    <row r="35" spans="1:7">
      <c r="A35" s="52"/>
      <c r="B35" s="52"/>
      <c r="C35" s="52"/>
      <c r="D35" s="52"/>
      <c r="E35" s="52"/>
      <c r="F35" s="53"/>
    </row>
    <row r="36" spans="1:7">
      <c r="A36" s="52"/>
      <c r="B36" s="52"/>
      <c r="C36" s="52"/>
      <c r="D36" s="52"/>
      <c r="E36" s="52"/>
      <c r="F36" s="53"/>
    </row>
  </sheetData>
  <mergeCells count="21">
    <mergeCell ref="B21:E21"/>
    <mergeCell ref="E7:F7"/>
    <mergeCell ref="D8:F8"/>
    <mergeCell ref="C12:E12"/>
    <mergeCell ref="B19:E19"/>
    <mergeCell ref="B20:E20"/>
    <mergeCell ref="C1:F1"/>
    <mergeCell ref="C2:F2"/>
    <mergeCell ref="C3:F3"/>
    <mergeCell ref="D5:F5"/>
    <mergeCell ref="E6:F6"/>
    <mergeCell ref="A33:G33"/>
    <mergeCell ref="A32:G32"/>
    <mergeCell ref="A31:G31"/>
    <mergeCell ref="A34:G34"/>
    <mergeCell ref="B23:E23"/>
    <mergeCell ref="B24:E24"/>
    <mergeCell ref="B26:F26"/>
    <mergeCell ref="B27:F27"/>
    <mergeCell ref="B28:F28"/>
    <mergeCell ref="B29:F29"/>
  </mergeCells>
  <conditionalFormatting sqref="F14:F18">
    <cfRule type="cellIs" dxfId="13" priority="1" stopIfTrue="1" operator="between">
      <formula>$C14</formula>
      <formula>$E14</formula>
    </cfRule>
  </conditionalFormatting>
  <conditionalFormatting sqref="B5:C10">
    <cfRule type="expression" dxfId="12" priority="4" stopIfTrue="1">
      <formula>$C$4=0</formula>
    </cfRule>
    <cfRule type="expression" dxfId="11" priority="5" stopIfTrue="1">
      <formula>$C$4&gt;6</formula>
    </cfRule>
    <cfRule type="expression" dxfId="10" priority="6" stopIfTrue="1">
      <formula>$C5&lt;&gt;$C$4</formula>
    </cfRule>
  </conditionalFormatting>
  <conditionalFormatting sqref="E9">
    <cfRule type="expression" dxfId="9" priority="7" stopIfTrue="1">
      <formula>$D$10&lt;&gt;0</formula>
    </cfRule>
  </conditionalFormatting>
  <conditionalFormatting sqref="E10">
    <cfRule type="expression" dxfId="8" priority="8" stopIfTrue="1">
      <formula>$D$10&lt;&gt;0</formula>
    </cfRule>
  </conditionalFormatting>
  <conditionalFormatting sqref="B24:F24">
    <cfRule type="expression" dxfId="7" priority="9" stopIfTrue="1">
      <formula>$D$10&lt;&gt;0</formula>
    </cfRule>
  </conditionalFormatting>
  <conditionalFormatting sqref="B29:F29">
    <cfRule type="expression" dxfId="6" priority="10" stopIfTrue="1">
      <formula>$D$10&lt;&gt;0</formula>
    </cfRule>
  </conditionalFormatting>
  <conditionalFormatting sqref="F21">
    <cfRule type="expression" dxfId="5" priority="11" stopIfTrue="1">
      <formula>$D$10&lt;&gt;0</formula>
    </cfRule>
  </conditionalFormatting>
  <conditionalFormatting sqref="B21:E21">
    <cfRule type="expression" dxfId="4" priority="12" stopIfTrue="1">
      <formula>$D$10&lt;&gt;0</formula>
    </cfRule>
  </conditionalFormatting>
  <conditionalFormatting sqref="B23:F23">
    <cfRule type="expression" dxfId="3" priority="13" stopIfTrue="1">
      <formula>$D$10&lt;&gt;0</formula>
    </cfRule>
  </conditionalFormatting>
  <conditionalFormatting sqref="B28:F28">
    <cfRule type="expression" dxfId="2" priority="14" stopIfTrue="1">
      <formula>$D$10&lt;&gt;0</formula>
    </cfRule>
  </conditionalFormatting>
  <conditionalFormatting sqref="E6">
    <cfRule type="expression" dxfId="1" priority="2" stopIfTrue="1">
      <formula>$D$7&lt;&gt;0</formula>
    </cfRule>
  </conditionalFormatting>
  <conditionalFormatting sqref="E7">
    <cfRule type="expression" dxfId="0" priority="3" stopIfTrue="1">
      <formula>$D$7&lt;&gt;0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G27" sqref="G27"/>
    </sheetView>
  </sheetViews>
  <sheetFormatPr defaultRowHeight="12.75"/>
  <cols>
    <col min="1" max="1" width="2.85546875" style="29" customWidth="1"/>
    <col min="2" max="2" width="47.5703125" style="29" customWidth="1"/>
    <col min="3" max="4" width="13.5703125" style="29" bestFit="1" customWidth="1"/>
    <col min="5" max="7" width="13" style="29" customWidth="1"/>
    <col min="8" max="8" width="13.28515625" style="29" bestFit="1" customWidth="1"/>
    <col min="9" max="9" width="9.5703125" style="29" customWidth="1"/>
    <col min="10" max="10" width="15.42578125" style="29" bestFit="1" customWidth="1"/>
    <col min="11" max="11" width="12.7109375" style="29" customWidth="1"/>
    <col min="12" max="12" width="14.7109375" style="29" customWidth="1"/>
    <col min="13" max="13" width="13.28515625" style="29" bestFit="1" customWidth="1"/>
    <col min="14" max="258" width="9.140625" style="29"/>
    <col min="259" max="259" width="2.85546875" style="29" customWidth="1"/>
    <col min="260" max="260" width="33.85546875" style="29" customWidth="1"/>
    <col min="261" max="262" width="13.5703125" style="29" bestFit="1" customWidth="1"/>
    <col min="263" max="263" width="13" style="29" customWidth="1"/>
    <col min="264" max="264" width="14.85546875" style="29" bestFit="1" customWidth="1"/>
    <col min="265" max="265" width="9.5703125" style="29" customWidth="1"/>
    <col min="266" max="266" width="11.85546875" style="29" customWidth="1"/>
    <col min="267" max="267" width="12.7109375" style="29" customWidth="1"/>
    <col min="268" max="268" width="14.7109375" style="29" customWidth="1"/>
    <col min="269" max="269" width="11.7109375" style="29" customWidth="1"/>
    <col min="270" max="514" width="9.140625" style="29"/>
    <col min="515" max="515" width="2.85546875" style="29" customWidth="1"/>
    <col min="516" max="516" width="33.85546875" style="29" customWidth="1"/>
    <col min="517" max="518" width="13.5703125" style="29" bestFit="1" customWidth="1"/>
    <col min="519" max="519" width="13" style="29" customWidth="1"/>
    <col min="520" max="520" width="14.85546875" style="29" bestFit="1" customWidth="1"/>
    <col min="521" max="521" width="9.5703125" style="29" customWidth="1"/>
    <col min="522" max="522" width="11.85546875" style="29" customWidth="1"/>
    <col min="523" max="523" width="12.7109375" style="29" customWidth="1"/>
    <col min="524" max="524" width="14.7109375" style="29" customWidth="1"/>
    <col min="525" max="525" width="11.7109375" style="29" customWidth="1"/>
    <col min="526" max="770" width="9.140625" style="29"/>
    <col min="771" max="771" width="2.85546875" style="29" customWidth="1"/>
    <col min="772" max="772" width="33.85546875" style="29" customWidth="1"/>
    <col min="773" max="774" width="13.5703125" style="29" bestFit="1" customWidth="1"/>
    <col min="775" max="775" width="13" style="29" customWidth="1"/>
    <col min="776" max="776" width="14.85546875" style="29" bestFit="1" customWidth="1"/>
    <col min="777" max="777" width="9.5703125" style="29" customWidth="1"/>
    <col min="778" max="778" width="11.85546875" style="29" customWidth="1"/>
    <col min="779" max="779" width="12.7109375" style="29" customWidth="1"/>
    <col min="780" max="780" width="14.7109375" style="29" customWidth="1"/>
    <col min="781" max="781" width="11.7109375" style="29" customWidth="1"/>
    <col min="782" max="1026" width="9.140625" style="29"/>
    <col min="1027" max="1027" width="2.85546875" style="29" customWidth="1"/>
    <col min="1028" max="1028" width="33.85546875" style="29" customWidth="1"/>
    <col min="1029" max="1030" width="13.5703125" style="29" bestFit="1" customWidth="1"/>
    <col min="1031" max="1031" width="13" style="29" customWidth="1"/>
    <col min="1032" max="1032" width="14.85546875" style="29" bestFit="1" customWidth="1"/>
    <col min="1033" max="1033" width="9.5703125" style="29" customWidth="1"/>
    <col min="1034" max="1034" width="11.85546875" style="29" customWidth="1"/>
    <col min="1035" max="1035" width="12.7109375" style="29" customWidth="1"/>
    <col min="1036" max="1036" width="14.7109375" style="29" customWidth="1"/>
    <col min="1037" max="1037" width="11.7109375" style="29" customWidth="1"/>
    <col min="1038" max="1282" width="9.140625" style="29"/>
    <col min="1283" max="1283" width="2.85546875" style="29" customWidth="1"/>
    <col min="1284" max="1284" width="33.85546875" style="29" customWidth="1"/>
    <col min="1285" max="1286" width="13.5703125" style="29" bestFit="1" customWidth="1"/>
    <col min="1287" max="1287" width="13" style="29" customWidth="1"/>
    <col min="1288" max="1288" width="14.85546875" style="29" bestFit="1" customWidth="1"/>
    <col min="1289" max="1289" width="9.5703125" style="29" customWidth="1"/>
    <col min="1290" max="1290" width="11.85546875" style="29" customWidth="1"/>
    <col min="1291" max="1291" width="12.7109375" style="29" customWidth="1"/>
    <col min="1292" max="1292" width="14.7109375" style="29" customWidth="1"/>
    <col min="1293" max="1293" width="11.7109375" style="29" customWidth="1"/>
    <col min="1294" max="1538" width="9.140625" style="29"/>
    <col min="1539" max="1539" width="2.85546875" style="29" customWidth="1"/>
    <col min="1540" max="1540" width="33.85546875" style="29" customWidth="1"/>
    <col min="1541" max="1542" width="13.5703125" style="29" bestFit="1" customWidth="1"/>
    <col min="1543" max="1543" width="13" style="29" customWidth="1"/>
    <col min="1544" max="1544" width="14.85546875" style="29" bestFit="1" customWidth="1"/>
    <col min="1545" max="1545" width="9.5703125" style="29" customWidth="1"/>
    <col min="1546" max="1546" width="11.85546875" style="29" customWidth="1"/>
    <col min="1547" max="1547" width="12.7109375" style="29" customWidth="1"/>
    <col min="1548" max="1548" width="14.7109375" style="29" customWidth="1"/>
    <col min="1549" max="1549" width="11.7109375" style="29" customWidth="1"/>
    <col min="1550" max="1794" width="9.140625" style="29"/>
    <col min="1795" max="1795" width="2.85546875" style="29" customWidth="1"/>
    <col min="1796" max="1796" width="33.85546875" style="29" customWidth="1"/>
    <col min="1797" max="1798" width="13.5703125" style="29" bestFit="1" customWidth="1"/>
    <col min="1799" max="1799" width="13" style="29" customWidth="1"/>
    <col min="1800" max="1800" width="14.85546875" style="29" bestFit="1" customWidth="1"/>
    <col min="1801" max="1801" width="9.5703125" style="29" customWidth="1"/>
    <col min="1802" max="1802" width="11.85546875" style="29" customWidth="1"/>
    <col min="1803" max="1803" width="12.7109375" style="29" customWidth="1"/>
    <col min="1804" max="1804" width="14.7109375" style="29" customWidth="1"/>
    <col min="1805" max="1805" width="11.7109375" style="29" customWidth="1"/>
    <col min="1806" max="2050" width="9.140625" style="29"/>
    <col min="2051" max="2051" width="2.85546875" style="29" customWidth="1"/>
    <col min="2052" max="2052" width="33.85546875" style="29" customWidth="1"/>
    <col min="2053" max="2054" width="13.5703125" style="29" bestFit="1" customWidth="1"/>
    <col min="2055" max="2055" width="13" style="29" customWidth="1"/>
    <col min="2056" max="2056" width="14.85546875" style="29" bestFit="1" customWidth="1"/>
    <col min="2057" max="2057" width="9.5703125" style="29" customWidth="1"/>
    <col min="2058" max="2058" width="11.85546875" style="29" customWidth="1"/>
    <col min="2059" max="2059" width="12.7109375" style="29" customWidth="1"/>
    <col min="2060" max="2060" width="14.7109375" style="29" customWidth="1"/>
    <col min="2061" max="2061" width="11.7109375" style="29" customWidth="1"/>
    <col min="2062" max="2306" width="9.140625" style="29"/>
    <col min="2307" max="2307" width="2.85546875" style="29" customWidth="1"/>
    <col min="2308" max="2308" width="33.85546875" style="29" customWidth="1"/>
    <col min="2309" max="2310" width="13.5703125" style="29" bestFit="1" customWidth="1"/>
    <col min="2311" max="2311" width="13" style="29" customWidth="1"/>
    <col min="2312" max="2312" width="14.85546875" style="29" bestFit="1" customWidth="1"/>
    <col min="2313" max="2313" width="9.5703125" style="29" customWidth="1"/>
    <col min="2314" max="2314" width="11.85546875" style="29" customWidth="1"/>
    <col min="2315" max="2315" width="12.7109375" style="29" customWidth="1"/>
    <col min="2316" max="2316" width="14.7109375" style="29" customWidth="1"/>
    <col min="2317" max="2317" width="11.7109375" style="29" customWidth="1"/>
    <col min="2318" max="2562" width="9.140625" style="29"/>
    <col min="2563" max="2563" width="2.85546875" style="29" customWidth="1"/>
    <col min="2564" max="2564" width="33.85546875" style="29" customWidth="1"/>
    <col min="2565" max="2566" width="13.5703125" style="29" bestFit="1" customWidth="1"/>
    <col min="2567" max="2567" width="13" style="29" customWidth="1"/>
    <col min="2568" max="2568" width="14.85546875" style="29" bestFit="1" customWidth="1"/>
    <col min="2569" max="2569" width="9.5703125" style="29" customWidth="1"/>
    <col min="2570" max="2570" width="11.85546875" style="29" customWidth="1"/>
    <col min="2571" max="2571" width="12.7109375" style="29" customWidth="1"/>
    <col min="2572" max="2572" width="14.7109375" style="29" customWidth="1"/>
    <col min="2573" max="2573" width="11.7109375" style="29" customWidth="1"/>
    <col min="2574" max="2818" width="9.140625" style="29"/>
    <col min="2819" max="2819" width="2.85546875" style="29" customWidth="1"/>
    <col min="2820" max="2820" width="33.85546875" style="29" customWidth="1"/>
    <col min="2821" max="2822" width="13.5703125" style="29" bestFit="1" customWidth="1"/>
    <col min="2823" max="2823" width="13" style="29" customWidth="1"/>
    <col min="2824" max="2824" width="14.85546875" style="29" bestFit="1" customWidth="1"/>
    <col min="2825" max="2825" width="9.5703125" style="29" customWidth="1"/>
    <col min="2826" max="2826" width="11.85546875" style="29" customWidth="1"/>
    <col min="2827" max="2827" width="12.7109375" style="29" customWidth="1"/>
    <col min="2828" max="2828" width="14.7109375" style="29" customWidth="1"/>
    <col min="2829" max="2829" width="11.7109375" style="29" customWidth="1"/>
    <col min="2830" max="3074" width="9.140625" style="29"/>
    <col min="3075" max="3075" width="2.85546875" style="29" customWidth="1"/>
    <col min="3076" max="3076" width="33.85546875" style="29" customWidth="1"/>
    <col min="3077" max="3078" width="13.5703125" style="29" bestFit="1" customWidth="1"/>
    <col min="3079" max="3079" width="13" style="29" customWidth="1"/>
    <col min="3080" max="3080" width="14.85546875" style="29" bestFit="1" customWidth="1"/>
    <col min="3081" max="3081" width="9.5703125" style="29" customWidth="1"/>
    <col min="3082" max="3082" width="11.85546875" style="29" customWidth="1"/>
    <col min="3083" max="3083" width="12.7109375" style="29" customWidth="1"/>
    <col min="3084" max="3084" width="14.7109375" style="29" customWidth="1"/>
    <col min="3085" max="3085" width="11.7109375" style="29" customWidth="1"/>
    <col min="3086" max="3330" width="9.140625" style="29"/>
    <col min="3331" max="3331" width="2.85546875" style="29" customWidth="1"/>
    <col min="3332" max="3332" width="33.85546875" style="29" customWidth="1"/>
    <col min="3333" max="3334" width="13.5703125" style="29" bestFit="1" customWidth="1"/>
    <col min="3335" max="3335" width="13" style="29" customWidth="1"/>
    <col min="3336" max="3336" width="14.85546875" style="29" bestFit="1" customWidth="1"/>
    <col min="3337" max="3337" width="9.5703125" style="29" customWidth="1"/>
    <col min="3338" max="3338" width="11.85546875" style="29" customWidth="1"/>
    <col min="3339" max="3339" width="12.7109375" style="29" customWidth="1"/>
    <col min="3340" max="3340" width="14.7109375" style="29" customWidth="1"/>
    <col min="3341" max="3341" width="11.7109375" style="29" customWidth="1"/>
    <col min="3342" max="3586" width="9.140625" style="29"/>
    <col min="3587" max="3587" width="2.85546875" style="29" customWidth="1"/>
    <col min="3588" max="3588" width="33.85546875" style="29" customWidth="1"/>
    <col min="3589" max="3590" width="13.5703125" style="29" bestFit="1" customWidth="1"/>
    <col min="3591" max="3591" width="13" style="29" customWidth="1"/>
    <col min="3592" max="3592" width="14.85546875" style="29" bestFit="1" customWidth="1"/>
    <col min="3593" max="3593" width="9.5703125" style="29" customWidth="1"/>
    <col min="3594" max="3594" width="11.85546875" style="29" customWidth="1"/>
    <col min="3595" max="3595" width="12.7109375" style="29" customWidth="1"/>
    <col min="3596" max="3596" width="14.7109375" style="29" customWidth="1"/>
    <col min="3597" max="3597" width="11.7109375" style="29" customWidth="1"/>
    <col min="3598" max="3842" width="9.140625" style="29"/>
    <col min="3843" max="3843" width="2.85546875" style="29" customWidth="1"/>
    <col min="3844" max="3844" width="33.85546875" style="29" customWidth="1"/>
    <col min="3845" max="3846" width="13.5703125" style="29" bestFit="1" customWidth="1"/>
    <col min="3847" max="3847" width="13" style="29" customWidth="1"/>
    <col min="3848" max="3848" width="14.85546875" style="29" bestFit="1" customWidth="1"/>
    <col min="3849" max="3849" width="9.5703125" style="29" customWidth="1"/>
    <col min="3850" max="3850" width="11.85546875" style="29" customWidth="1"/>
    <col min="3851" max="3851" width="12.7109375" style="29" customWidth="1"/>
    <col min="3852" max="3852" width="14.7109375" style="29" customWidth="1"/>
    <col min="3853" max="3853" width="11.7109375" style="29" customWidth="1"/>
    <col min="3854" max="4098" width="9.140625" style="29"/>
    <col min="4099" max="4099" width="2.85546875" style="29" customWidth="1"/>
    <col min="4100" max="4100" width="33.85546875" style="29" customWidth="1"/>
    <col min="4101" max="4102" width="13.5703125" style="29" bestFit="1" customWidth="1"/>
    <col min="4103" max="4103" width="13" style="29" customWidth="1"/>
    <col min="4104" max="4104" width="14.85546875" style="29" bestFit="1" customWidth="1"/>
    <col min="4105" max="4105" width="9.5703125" style="29" customWidth="1"/>
    <col min="4106" max="4106" width="11.85546875" style="29" customWidth="1"/>
    <col min="4107" max="4107" width="12.7109375" style="29" customWidth="1"/>
    <col min="4108" max="4108" width="14.7109375" style="29" customWidth="1"/>
    <col min="4109" max="4109" width="11.7109375" style="29" customWidth="1"/>
    <col min="4110" max="4354" width="9.140625" style="29"/>
    <col min="4355" max="4355" width="2.85546875" style="29" customWidth="1"/>
    <col min="4356" max="4356" width="33.85546875" style="29" customWidth="1"/>
    <col min="4357" max="4358" width="13.5703125" style="29" bestFit="1" customWidth="1"/>
    <col min="4359" max="4359" width="13" style="29" customWidth="1"/>
    <col min="4360" max="4360" width="14.85546875" style="29" bestFit="1" customWidth="1"/>
    <col min="4361" max="4361" width="9.5703125" style="29" customWidth="1"/>
    <col min="4362" max="4362" width="11.85546875" style="29" customWidth="1"/>
    <col min="4363" max="4363" width="12.7109375" style="29" customWidth="1"/>
    <col min="4364" max="4364" width="14.7109375" style="29" customWidth="1"/>
    <col min="4365" max="4365" width="11.7109375" style="29" customWidth="1"/>
    <col min="4366" max="4610" width="9.140625" style="29"/>
    <col min="4611" max="4611" width="2.85546875" style="29" customWidth="1"/>
    <col min="4612" max="4612" width="33.85546875" style="29" customWidth="1"/>
    <col min="4613" max="4614" width="13.5703125" style="29" bestFit="1" customWidth="1"/>
    <col min="4615" max="4615" width="13" style="29" customWidth="1"/>
    <col min="4616" max="4616" width="14.85546875" style="29" bestFit="1" customWidth="1"/>
    <col min="4617" max="4617" width="9.5703125" style="29" customWidth="1"/>
    <col min="4618" max="4618" width="11.85546875" style="29" customWidth="1"/>
    <col min="4619" max="4619" width="12.7109375" style="29" customWidth="1"/>
    <col min="4620" max="4620" width="14.7109375" style="29" customWidth="1"/>
    <col min="4621" max="4621" width="11.7109375" style="29" customWidth="1"/>
    <col min="4622" max="4866" width="9.140625" style="29"/>
    <col min="4867" max="4867" width="2.85546875" style="29" customWidth="1"/>
    <col min="4868" max="4868" width="33.85546875" style="29" customWidth="1"/>
    <col min="4869" max="4870" width="13.5703125" style="29" bestFit="1" customWidth="1"/>
    <col min="4871" max="4871" width="13" style="29" customWidth="1"/>
    <col min="4872" max="4872" width="14.85546875" style="29" bestFit="1" customWidth="1"/>
    <col min="4873" max="4873" width="9.5703125" style="29" customWidth="1"/>
    <col min="4874" max="4874" width="11.85546875" style="29" customWidth="1"/>
    <col min="4875" max="4875" width="12.7109375" style="29" customWidth="1"/>
    <col min="4876" max="4876" width="14.7109375" style="29" customWidth="1"/>
    <col min="4877" max="4877" width="11.7109375" style="29" customWidth="1"/>
    <col min="4878" max="5122" width="9.140625" style="29"/>
    <col min="5123" max="5123" width="2.85546875" style="29" customWidth="1"/>
    <col min="5124" max="5124" width="33.85546875" style="29" customWidth="1"/>
    <col min="5125" max="5126" width="13.5703125" style="29" bestFit="1" customWidth="1"/>
    <col min="5127" max="5127" width="13" style="29" customWidth="1"/>
    <col min="5128" max="5128" width="14.85546875" style="29" bestFit="1" customWidth="1"/>
    <col min="5129" max="5129" width="9.5703125" style="29" customWidth="1"/>
    <col min="5130" max="5130" width="11.85546875" style="29" customWidth="1"/>
    <col min="5131" max="5131" width="12.7109375" style="29" customWidth="1"/>
    <col min="5132" max="5132" width="14.7109375" style="29" customWidth="1"/>
    <col min="5133" max="5133" width="11.7109375" style="29" customWidth="1"/>
    <col min="5134" max="5378" width="9.140625" style="29"/>
    <col min="5379" max="5379" width="2.85546875" style="29" customWidth="1"/>
    <col min="5380" max="5380" width="33.85546875" style="29" customWidth="1"/>
    <col min="5381" max="5382" width="13.5703125" style="29" bestFit="1" customWidth="1"/>
    <col min="5383" max="5383" width="13" style="29" customWidth="1"/>
    <col min="5384" max="5384" width="14.85546875" style="29" bestFit="1" customWidth="1"/>
    <col min="5385" max="5385" width="9.5703125" style="29" customWidth="1"/>
    <col min="5386" max="5386" width="11.85546875" style="29" customWidth="1"/>
    <col min="5387" max="5387" width="12.7109375" style="29" customWidth="1"/>
    <col min="5388" max="5388" width="14.7109375" style="29" customWidth="1"/>
    <col min="5389" max="5389" width="11.7109375" style="29" customWidth="1"/>
    <col min="5390" max="5634" width="9.140625" style="29"/>
    <col min="5635" max="5635" width="2.85546875" style="29" customWidth="1"/>
    <col min="5636" max="5636" width="33.85546875" style="29" customWidth="1"/>
    <col min="5637" max="5638" width="13.5703125" style="29" bestFit="1" customWidth="1"/>
    <col min="5639" max="5639" width="13" style="29" customWidth="1"/>
    <col min="5640" max="5640" width="14.85546875" style="29" bestFit="1" customWidth="1"/>
    <col min="5641" max="5641" width="9.5703125" style="29" customWidth="1"/>
    <col min="5642" max="5642" width="11.85546875" style="29" customWidth="1"/>
    <col min="5643" max="5643" width="12.7109375" style="29" customWidth="1"/>
    <col min="5644" max="5644" width="14.7109375" style="29" customWidth="1"/>
    <col min="5645" max="5645" width="11.7109375" style="29" customWidth="1"/>
    <col min="5646" max="5890" width="9.140625" style="29"/>
    <col min="5891" max="5891" width="2.85546875" style="29" customWidth="1"/>
    <col min="5892" max="5892" width="33.85546875" style="29" customWidth="1"/>
    <col min="5893" max="5894" width="13.5703125" style="29" bestFit="1" customWidth="1"/>
    <col min="5895" max="5895" width="13" style="29" customWidth="1"/>
    <col min="5896" max="5896" width="14.85546875" style="29" bestFit="1" customWidth="1"/>
    <col min="5897" max="5897" width="9.5703125" style="29" customWidth="1"/>
    <col min="5898" max="5898" width="11.85546875" style="29" customWidth="1"/>
    <col min="5899" max="5899" width="12.7109375" style="29" customWidth="1"/>
    <col min="5900" max="5900" width="14.7109375" style="29" customWidth="1"/>
    <col min="5901" max="5901" width="11.7109375" style="29" customWidth="1"/>
    <col min="5902" max="6146" width="9.140625" style="29"/>
    <col min="6147" max="6147" width="2.85546875" style="29" customWidth="1"/>
    <col min="6148" max="6148" width="33.85546875" style="29" customWidth="1"/>
    <col min="6149" max="6150" width="13.5703125" style="29" bestFit="1" customWidth="1"/>
    <col min="6151" max="6151" width="13" style="29" customWidth="1"/>
    <col min="6152" max="6152" width="14.85546875" style="29" bestFit="1" customWidth="1"/>
    <col min="6153" max="6153" width="9.5703125" style="29" customWidth="1"/>
    <col min="6154" max="6154" width="11.85546875" style="29" customWidth="1"/>
    <col min="6155" max="6155" width="12.7109375" style="29" customWidth="1"/>
    <col min="6156" max="6156" width="14.7109375" style="29" customWidth="1"/>
    <col min="6157" max="6157" width="11.7109375" style="29" customWidth="1"/>
    <col min="6158" max="6402" width="9.140625" style="29"/>
    <col min="6403" max="6403" width="2.85546875" style="29" customWidth="1"/>
    <col min="6404" max="6404" width="33.85546875" style="29" customWidth="1"/>
    <col min="6405" max="6406" width="13.5703125" style="29" bestFit="1" customWidth="1"/>
    <col min="6407" max="6407" width="13" style="29" customWidth="1"/>
    <col min="6408" max="6408" width="14.85546875" style="29" bestFit="1" customWidth="1"/>
    <col min="6409" max="6409" width="9.5703125" style="29" customWidth="1"/>
    <col min="6410" max="6410" width="11.85546875" style="29" customWidth="1"/>
    <col min="6411" max="6411" width="12.7109375" style="29" customWidth="1"/>
    <col min="6412" max="6412" width="14.7109375" style="29" customWidth="1"/>
    <col min="6413" max="6413" width="11.7109375" style="29" customWidth="1"/>
    <col min="6414" max="6658" width="9.140625" style="29"/>
    <col min="6659" max="6659" width="2.85546875" style="29" customWidth="1"/>
    <col min="6660" max="6660" width="33.85546875" style="29" customWidth="1"/>
    <col min="6661" max="6662" width="13.5703125" style="29" bestFit="1" customWidth="1"/>
    <col min="6663" max="6663" width="13" style="29" customWidth="1"/>
    <col min="6664" max="6664" width="14.85546875" style="29" bestFit="1" customWidth="1"/>
    <col min="6665" max="6665" width="9.5703125" style="29" customWidth="1"/>
    <col min="6666" max="6666" width="11.85546875" style="29" customWidth="1"/>
    <col min="6667" max="6667" width="12.7109375" style="29" customWidth="1"/>
    <col min="6668" max="6668" width="14.7109375" style="29" customWidth="1"/>
    <col min="6669" max="6669" width="11.7109375" style="29" customWidth="1"/>
    <col min="6670" max="6914" width="9.140625" style="29"/>
    <col min="6915" max="6915" width="2.85546875" style="29" customWidth="1"/>
    <col min="6916" max="6916" width="33.85546875" style="29" customWidth="1"/>
    <col min="6917" max="6918" width="13.5703125" style="29" bestFit="1" customWidth="1"/>
    <col min="6919" max="6919" width="13" style="29" customWidth="1"/>
    <col min="6920" max="6920" width="14.85546875" style="29" bestFit="1" customWidth="1"/>
    <col min="6921" max="6921" width="9.5703125" style="29" customWidth="1"/>
    <col min="6922" max="6922" width="11.85546875" style="29" customWidth="1"/>
    <col min="6923" max="6923" width="12.7109375" style="29" customWidth="1"/>
    <col min="6924" max="6924" width="14.7109375" style="29" customWidth="1"/>
    <col min="6925" max="6925" width="11.7109375" style="29" customWidth="1"/>
    <col min="6926" max="7170" width="9.140625" style="29"/>
    <col min="7171" max="7171" width="2.85546875" style="29" customWidth="1"/>
    <col min="7172" max="7172" width="33.85546875" style="29" customWidth="1"/>
    <col min="7173" max="7174" width="13.5703125" style="29" bestFit="1" customWidth="1"/>
    <col min="7175" max="7175" width="13" style="29" customWidth="1"/>
    <col min="7176" max="7176" width="14.85546875" style="29" bestFit="1" customWidth="1"/>
    <col min="7177" max="7177" width="9.5703125" style="29" customWidth="1"/>
    <col min="7178" max="7178" width="11.85546875" style="29" customWidth="1"/>
    <col min="7179" max="7179" width="12.7109375" style="29" customWidth="1"/>
    <col min="7180" max="7180" width="14.7109375" style="29" customWidth="1"/>
    <col min="7181" max="7181" width="11.7109375" style="29" customWidth="1"/>
    <col min="7182" max="7426" width="9.140625" style="29"/>
    <col min="7427" max="7427" width="2.85546875" style="29" customWidth="1"/>
    <col min="7428" max="7428" width="33.85546875" style="29" customWidth="1"/>
    <col min="7429" max="7430" width="13.5703125" style="29" bestFit="1" customWidth="1"/>
    <col min="7431" max="7431" width="13" style="29" customWidth="1"/>
    <col min="7432" max="7432" width="14.85546875" style="29" bestFit="1" customWidth="1"/>
    <col min="7433" max="7433" width="9.5703125" style="29" customWidth="1"/>
    <col min="7434" max="7434" width="11.85546875" style="29" customWidth="1"/>
    <col min="7435" max="7435" width="12.7109375" style="29" customWidth="1"/>
    <col min="7436" max="7436" width="14.7109375" style="29" customWidth="1"/>
    <col min="7437" max="7437" width="11.7109375" style="29" customWidth="1"/>
    <col min="7438" max="7682" width="9.140625" style="29"/>
    <col min="7683" max="7683" width="2.85546875" style="29" customWidth="1"/>
    <col min="7684" max="7684" width="33.85546875" style="29" customWidth="1"/>
    <col min="7685" max="7686" width="13.5703125" style="29" bestFit="1" customWidth="1"/>
    <col min="7687" max="7687" width="13" style="29" customWidth="1"/>
    <col min="7688" max="7688" width="14.85546875" style="29" bestFit="1" customWidth="1"/>
    <col min="7689" max="7689" width="9.5703125" style="29" customWidth="1"/>
    <col min="7690" max="7690" width="11.85546875" style="29" customWidth="1"/>
    <col min="7691" max="7691" width="12.7109375" style="29" customWidth="1"/>
    <col min="7692" max="7692" width="14.7109375" style="29" customWidth="1"/>
    <col min="7693" max="7693" width="11.7109375" style="29" customWidth="1"/>
    <col min="7694" max="7938" width="9.140625" style="29"/>
    <col min="7939" max="7939" width="2.85546875" style="29" customWidth="1"/>
    <col min="7940" max="7940" width="33.85546875" style="29" customWidth="1"/>
    <col min="7941" max="7942" width="13.5703125" style="29" bestFit="1" customWidth="1"/>
    <col min="7943" max="7943" width="13" style="29" customWidth="1"/>
    <col min="7944" max="7944" width="14.85546875" style="29" bestFit="1" customWidth="1"/>
    <col min="7945" max="7945" width="9.5703125" style="29" customWidth="1"/>
    <col min="7946" max="7946" width="11.85546875" style="29" customWidth="1"/>
    <col min="7947" max="7947" width="12.7109375" style="29" customWidth="1"/>
    <col min="7948" max="7948" width="14.7109375" style="29" customWidth="1"/>
    <col min="7949" max="7949" width="11.7109375" style="29" customWidth="1"/>
    <col min="7950" max="8194" width="9.140625" style="29"/>
    <col min="8195" max="8195" width="2.85546875" style="29" customWidth="1"/>
    <col min="8196" max="8196" width="33.85546875" style="29" customWidth="1"/>
    <col min="8197" max="8198" width="13.5703125" style="29" bestFit="1" customWidth="1"/>
    <col min="8199" max="8199" width="13" style="29" customWidth="1"/>
    <col min="8200" max="8200" width="14.85546875" style="29" bestFit="1" customWidth="1"/>
    <col min="8201" max="8201" width="9.5703125" style="29" customWidth="1"/>
    <col min="8202" max="8202" width="11.85546875" style="29" customWidth="1"/>
    <col min="8203" max="8203" width="12.7109375" style="29" customWidth="1"/>
    <col min="8204" max="8204" width="14.7109375" style="29" customWidth="1"/>
    <col min="8205" max="8205" width="11.7109375" style="29" customWidth="1"/>
    <col min="8206" max="8450" width="9.140625" style="29"/>
    <col min="8451" max="8451" width="2.85546875" style="29" customWidth="1"/>
    <col min="8452" max="8452" width="33.85546875" style="29" customWidth="1"/>
    <col min="8453" max="8454" width="13.5703125" style="29" bestFit="1" customWidth="1"/>
    <col min="8455" max="8455" width="13" style="29" customWidth="1"/>
    <col min="8456" max="8456" width="14.85546875" style="29" bestFit="1" customWidth="1"/>
    <col min="8457" max="8457" width="9.5703125" style="29" customWidth="1"/>
    <col min="8458" max="8458" width="11.85546875" style="29" customWidth="1"/>
    <col min="8459" max="8459" width="12.7109375" style="29" customWidth="1"/>
    <col min="8460" max="8460" width="14.7109375" style="29" customWidth="1"/>
    <col min="8461" max="8461" width="11.7109375" style="29" customWidth="1"/>
    <col min="8462" max="8706" width="9.140625" style="29"/>
    <col min="8707" max="8707" width="2.85546875" style="29" customWidth="1"/>
    <col min="8708" max="8708" width="33.85546875" style="29" customWidth="1"/>
    <col min="8709" max="8710" width="13.5703125" style="29" bestFit="1" customWidth="1"/>
    <col min="8711" max="8711" width="13" style="29" customWidth="1"/>
    <col min="8712" max="8712" width="14.85546875" style="29" bestFit="1" customWidth="1"/>
    <col min="8713" max="8713" width="9.5703125" style="29" customWidth="1"/>
    <col min="8714" max="8714" width="11.85546875" style="29" customWidth="1"/>
    <col min="8715" max="8715" width="12.7109375" style="29" customWidth="1"/>
    <col min="8716" max="8716" width="14.7109375" style="29" customWidth="1"/>
    <col min="8717" max="8717" width="11.7109375" style="29" customWidth="1"/>
    <col min="8718" max="8962" width="9.140625" style="29"/>
    <col min="8963" max="8963" width="2.85546875" style="29" customWidth="1"/>
    <col min="8964" max="8964" width="33.85546875" style="29" customWidth="1"/>
    <col min="8965" max="8966" width="13.5703125" style="29" bestFit="1" customWidth="1"/>
    <col min="8967" max="8967" width="13" style="29" customWidth="1"/>
    <col min="8968" max="8968" width="14.85546875" style="29" bestFit="1" customWidth="1"/>
    <col min="8969" max="8969" width="9.5703125" style="29" customWidth="1"/>
    <col min="8970" max="8970" width="11.85546875" style="29" customWidth="1"/>
    <col min="8971" max="8971" width="12.7109375" style="29" customWidth="1"/>
    <col min="8972" max="8972" width="14.7109375" style="29" customWidth="1"/>
    <col min="8973" max="8973" width="11.7109375" style="29" customWidth="1"/>
    <col min="8974" max="9218" width="9.140625" style="29"/>
    <col min="9219" max="9219" width="2.85546875" style="29" customWidth="1"/>
    <col min="9220" max="9220" width="33.85546875" style="29" customWidth="1"/>
    <col min="9221" max="9222" width="13.5703125" style="29" bestFit="1" customWidth="1"/>
    <col min="9223" max="9223" width="13" style="29" customWidth="1"/>
    <col min="9224" max="9224" width="14.85546875" style="29" bestFit="1" customWidth="1"/>
    <col min="9225" max="9225" width="9.5703125" style="29" customWidth="1"/>
    <col min="9226" max="9226" width="11.85546875" style="29" customWidth="1"/>
    <col min="9227" max="9227" width="12.7109375" style="29" customWidth="1"/>
    <col min="9228" max="9228" width="14.7109375" style="29" customWidth="1"/>
    <col min="9229" max="9229" width="11.7109375" style="29" customWidth="1"/>
    <col min="9230" max="9474" width="9.140625" style="29"/>
    <col min="9475" max="9475" width="2.85546875" style="29" customWidth="1"/>
    <col min="9476" max="9476" width="33.85546875" style="29" customWidth="1"/>
    <col min="9477" max="9478" width="13.5703125" style="29" bestFit="1" customWidth="1"/>
    <col min="9479" max="9479" width="13" style="29" customWidth="1"/>
    <col min="9480" max="9480" width="14.85546875" style="29" bestFit="1" customWidth="1"/>
    <col min="9481" max="9481" width="9.5703125" style="29" customWidth="1"/>
    <col min="9482" max="9482" width="11.85546875" style="29" customWidth="1"/>
    <col min="9483" max="9483" width="12.7109375" style="29" customWidth="1"/>
    <col min="9484" max="9484" width="14.7109375" style="29" customWidth="1"/>
    <col min="9485" max="9485" width="11.7109375" style="29" customWidth="1"/>
    <col min="9486" max="9730" width="9.140625" style="29"/>
    <col min="9731" max="9731" width="2.85546875" style="29" customWidth="1"/>
    <col min="9732" max="9732" width="33.85546875" style="29" customWidth="1"/>
    <col min="9733" max="9734" width="13.5703125" style="29" bestFit="1" customWidth="1"/>
    <col min="9735" max="9735" width="13" style="29" customWidth="1"/>
    <col min="9736" max="9736" width="14.85546875" style="29" bestFit="1" customWidth="1"/>
    <col min="9737" max="9737" width="9.5703125" style="29" customWidth="1"/>
    <col min="9738" max="9738" width="11.85546875" style="29" customWidth="1"/>
    <col min="9739" max="9739" width="12.7109375" style="29" customWidth="1"/>
    <col min="9740" max="9740" width="14.7109375" style="29" customWidth="1"/>
    <col min="9741" max="9741" width="11.7109375" style="29" customWidth="1"/>
    <col min="9742" max="9986" width="9.140625" style="29"/>
    <col min="9987" max="9987" width="2.85546875" style="29" customWidth="1"/>
    <col min="9988" max="9988" width="33.85546875" style="29" customWidth="1"/>
    <col min="9989" max="9990" width="13.5703125" style="29" bestFit="1" customWidth="1"/>
    <col min="9991" max="9991" width="13" style="29" customWidth="1"/>
    <col min="9992" max="9992" width="14.85546875" style="29" bestFit="1" customWidth="1"/>
    <col min="9993" max="9993" width="9.5703125" style="29" customWidth="1"/>
    <col min="9994" max="9994" width="11.85546875" style="29" customWidth="1"/>
    <col min="9995" max="9995" width="12.7109375" style="29" customWidth="1"/>
    <col min="9996" max="9996" width="14.7109375" style="29" customWidth="1"/>
    <col min="9997" max="9997" width="11.7109375" style="29" customWidth="1"/>
    <col min="9998" max="10242" width="9.140625" style="29"/>
    <col min="10243" max="10243" width="2.85546875" style="29" customWidth="1"/>
    <col min="10244" max="10244" width="33.85546875" style="29" customWidth="1"/>
    <col min="10245" max="10246" width="13.5703125" style="29" bestFit="1" customWidth="1"/>
    <col min="10247" max="10247" width="13" style="29" customWidth="1"/>
    <col min="10248" max="10248" width="14.85546875" style="29" bestFit="1" customWidth="1"/>
    <col min="10249" max="10249" width="9.5703125" style="29" customWidth="1"/>
    <col min="10250" max="10250" width="11.85546875" style="29" customWidth="1"/>
    <col min="10251" max="10251" width="12.7109375" style="29" customWidth="1"/>
    <col min="10252" max="10252" width="14.7109375" style="29" customWidth="1"/>
    <col min="10253" max="10253" width="11.7109375" style="29" customWidth="1"/>
    <col min="10254" max="10498" width="9.140625" style="29"/>
    <col min="10499" max="10499" width="2.85546875" style="29" customWidth="1"/>
    <col min="10500" max="10500" width="33.85546875" style="29" customWidth="1"/>
    <col min="10501" max="10502" width="13.5703125" style="29" bestFit="1" customWidth="1"/>
    <col min="10503" max="10503" width="13" style="29" customWidth="1"/>
    <col min="10504" max="10504" width="14.85546875" style="29" bestFit="1" customWidth="1"/>
    <col min="10505" max="10505" width="9.5703125" style="29" customWidth="1"/>
    <col min="10506" max="10506" width="11.85546875" style="29" customWidth="1"/>
    <col min="10507" max="10507" width="12.7109375" style="29" customWidth="1"/>
    <col min="10508" max="10508" width="14.7109375" style="29" customWidth="1"/>
    <col min="10509" max="10509" width="11.7109375" style="29" customWidth="1"/>
    <col min="10510" max="10754" width="9.140625" style="29"/>
    <col min="10755" max="10755" width="2.85546875" style="29" customWidth="1"/>
    <col min="10756" max="10756" width="33.85546875" style="29" customWidth="1"/>
    <col min="10757" max="10758" width="13.5703125" style="29" bestFit="1" customWidth="1"/>
    <col min="10759" max="10759" width="13" style="29" customWidth="1"/>
    <col min="10760" max="10760" width="14.85546875" style="29" bestFit="1" customWidth="1"/>
    <col min="10761" max="10761" width="9.5703125" style="29" customWidth="1"/>
    <col min="10762" max="10762" width="11.85546875" style="29" customWidth="1"/>
    <col min="10763" max="10763" width="12.7109375" style="29" customWidth="1"/>
    <col min="10764" max="10764" width="14.7109375" style="29" customWidth="1"/>
    <col min="10765" max="10765" width="11.7109375" style="29" customWidth="1"/>
    <col min="10766" max="11010" width="9.140625" style="29"/>
    <col min="11011" max="11011" width="2.85546875" style="29" customWidth="1"/>
    <col min="11012" max="11012" width="33.85546875" style="29" customWidth="1"/>
    <col min="11013" max="11014" width="13.5703125" style="29" bestFit="1" customWidth="1"/>
    <col min="11015" max="11015" width="13" style="29" customWidth="1"/>
    <col min="11016" max="11016" width="14.85546875" style="29" bestFit="1" customWidth="1"/>
    <col min="11017" max="11017" width="9.5703125" style="29" customWidth="1"/>
    <col min="11018" max="11018" width="11.85546875" style="29" customWidth="1"/>
    <col min="11019" max="11019" width="12.7109375" style="29" customWidth="1"/>
    <col min="11020" max="11020" width="14.7109375" style="29" customWidth="1"/>
    <col min="11021" max="11021" width="11.7109375" style="29" customWidth="1"/>
    <col min="11022" max="11266" width="9.140625" style="29"/>
    <col min="11267" max="11267" width="2.85546875" style="29" customWidth="1"/>
    <col min="11268" max="11268" width="33.85546875" style="29" customWidth="1"/>
    <col min="11269" max="11270" width="13.5703125" style="29" bestFit="1" customWidth="1"/>
    <col min="11271" max="11271" width="13" style="29" customWidth="1"/>
    <col min="11272" max="11272" width="14.85546875" style="29" bestFit="1" customWidth="1"/>
    <col min="11273" max="11273" width="9.5703125" style="29" customWidth="1"/>
    <col min="11274" max="11274" width="11.85546875" style="29" customWidth="1"/>
    <col min="11275" max="11275" width="12.7109375" style="29" customWidth="1"/>
    <col min="11276" max="11276" width="14.7109375" style="29" customWidth="1"/>
    <col min="11277" max="11277" width="11.7109375" style="29" customWidth="1"/>
    <col min="11278" max="11522" width="9.140625" style="29"/>
    <col min="11523" max="11523" width="2.85546875" style="29" customWidth="1"/>
    <col min="11524" max="11524" width="33.85546875" style="29" customWidth="1"/>
    <col min="11525" max="11526" width="13.5703125" style="29" bestFit="1" customWidth="1"/>
    <col min="11527" max="11527" width="13" style="29" customWidth="1"/>
    <col min="11528" max="11528" width="14.85546875" style="29" bestFit="1" customWidth="1"/>
    <col min="11529" max="11529" width="9.5703125" style="29" customWidth="1"/>
    <col min="11530" max="11530" width="11.85546875" style="29" customWidth="1"/>
    <col min="11531" max="11531" width="12.7109375" style="29" customWidth="1"/>
    <col min="11532" max="11532" width="14.7109375" style="29" customWidth="1"/>
    <col min="11533" max="11533" width="11.7109375" style="29" customWidth="1"/>
    <col min="11534" max="11778" width="9.140625" style="29"/>
    <col min="11779" max="11779" width="2.85546875" style="29" customWidth="1"/>
    <col min="11780" max="11780" width="33.85546875" style="29" customWidth="1"/>
    <col min="11781" max="11782" width="13.5703125" style="29" bestFit="1" customWidth="1"/>
    <col min="11783" max="11783" width="13" style="29" customWidth="1"/>
    <col min="11784" max="11784" width="14.85546875" style="29" bestFit="1" customWidth="1"/>
    <col min="11785" max="11785" width="9.5703125" style="29" customWidth="1"/>
    <col min="11786" max="11786" width="11.85546875" style="29" customWidth="1"/>
    <col min="11787" max="11787" width="12.7109375" style="29" customWidth="1"/>
    <col min="11788" max="11788" width="14.7109375" style="29" customWidth="1"/>
    <col min="11789" max="11789" width="11.7109375" style="29" customWidth="1"/>
    <col min="11790" max="12034" width="9.140625" style="29"/>
    <col min="12035" max="12035" width="2.85546875" style="29" customWidth="1"/>
    <col min="12036" max="12036" width="33.85546875" style="29" customWidth="1"/>
    <col min="12037" max="12038" width="13.5703125" style="29" bestFit="1" customWidth="1"/>
    <col min="12039" max="12039" width="13" style="29" customWidth="1"/>
    <col min="12040" max="12040" width="14.85546875" style="29" bestFit="1" customWidth="1"/>
    <col min="12041" max="12041" width="9.5703125" style="29" customWidth="1"/>
    <col min="12042" max="12042" width="11.85546875" style="29" customWidth="1"/>
    <col min="12043" max="12043" width="12.7109375" style="29" customWidth="1"/>
    <col min="12044" max="12044" width="14.7109375" style="29" customWidth="1"/>
    <col min="12045" max="12045" width="11.7109375" style="29" customWidth="1"/>
    <col min="12046" max="12290" width="9.140625" style="29"/>
    <col min="12291" max="12291" width="2.85546875" style="29" customWidth="1"/>
    <col min="12292" max="12292" width="33.85546875" style="29" customWidth="1"/>
    <col min="12293" max="12294" width="13.5703125" style="29" bestFit="1" customWidth="1"/>
    <col min="12295" max="12295" width="13" style="29" customWidth="1"/>
    <col min="12296" max="12296" width="14.85546875" style="29" bestFit="1" customWidth="1"/>
    <col min="12297" max="12297" width="9.5703125" style="29" customWidth="1"/>
    <col min="12298" max="12298" width="11.85546875" style="29" customWidth="1"/>
    <col min="12299" max="12299" width="12.7109375" style="29" customWidth="1"/>
    <col min="12300" max="12300" width="14.7109375" style="29" customWidth="1"/>
    <col min="12301" max="12301" width="11.7109375" style="29" customWidth="1"/>
    <col min="12302" max="12546" width="9.140625" style="29"/>
    <col min="12547" max="12547" width="2.85546875" style="29" customWidth="1"/>
    <col min="12548" max="12548" width="33.85546875" style="29" customWidth="1"/>
    <col min="12549" max="12550" width="13.5703125" style="29" bestFit="1" customWidth="1"/>
    <col min="12551" max="12551" width="13" style="29" customWidth="1"/>
    <col min="12552" max="12552" width="14.85546875" style="29" bestFit="1" customWidth="1"/>
    <col min="12553" max="12553" width="9.5703125" style="29" customWidth="1"/>
    <col min="12554" max="12554" width="11.85546875" style="29" customWidth="1"/>
    <col min="12555" max="12555" width="12.7109375" style="29" customWidth="1"/>
    <col min="12556" max="12556" width="14.7109375" style="29" customWidth="1"/>
    <col min="12557" max="12557" width="11.7109375" style="29" customWidth="1"/>
    <col min="12558" max="12802" width="9.140625" style="29"/>
    <col min="12803" max="12803" width="2.85546875" style="29" customWidth="1"/>
    <col min="12804" max="12804" width="33.85546875" style="29" customWidth="1"/>
    <col min="12805" max="12806" width="13.5703125" style="29" bestFit="1" customWidth="1"/>
    <col min="12807" max="12807" width="13" style="29" customWidth="1"/>
    <col min="12808" max="12808" width="14.85546875" style="29" bestFit="1" customWidth="1"/>
    <col min="12809" max="12809" width="9.5703125" style="29" customWidth="1"/>
    <col min="12810" max="12810" width="11.85546875" style="29" customWidth="1"/>
    <col min="12811" max="12811" width="12.7109375" style="29" customWidth="1"/>
    <col min="12812" max="12812" width="14.7109375" style="29" customWidth="1"/>
    <col min="12813" max="12813" width="11.7109375" style="29" customWidth="1"/>
    <col min="12814" max="13058" width="9.140625" style="29"/>
    <col min="13059" max="13059" width="2.85546875" style="29" customWidth="1"/>
    <col min="13060" max="13060" width="33.85546875" style="29" customWidth="1"/>
    <col min="13061" max="13062" width="13.5703125" style="29" bestFit="1" customWidth="1"/>
    <col min="13063" max="13063" width="13" style="29" customWidth="1"/>
    <col min="13064" max="13064" width="14.85546875" style="29" bestFit="1" customWidth="1"/>
    <col min="13065" max="13065" width="9.5703125" style="29" customWidth="1"/>
    <col min="13066" max="13066" width="11.85546875" style="29" customWidth="1"/>
    <col min="13067" max="13067" width="12.7109375" style="29" customWidth="1"/>
    <col min="13068" max="13068" width="14.7109375" style="29" customWidth="1"/>
    <col min="13069" max="13069" width="11.7109375" style="29" customWidth="1"/>
    <col min="13070" max="13314" width="9.140625" style="29"/>
    <col min="13315" max="13315" width="2.85546875" style="29" customWidth="1"/>
    <col min="13316" max="13316" width="33.85546875" style="29" customWidth="1"/>
    <col min="13317" max="13318" width="13.5703125" style="29" bestFit="1" customWidth="1"/>
    <col min="13319" max="13319" width="13" style="29" customWidth="1"/>
    <col min="13320" max="13320" width="14.85546875" style="29" bestFit="1" customWidth="1"/>
    <col min="13321" max="13321" width="9.5703125" style="29" customWidth="1"/>
    <col min="13322" max="13322" width="11.85546875" style="29" customWidth="1"/>
    <col min="13323" max="13323" width="12.7109375" style="29" customWidth="1"/>
    <col min="13324" max="13324" width="14.7109375" style="29" customWidth="1"/>
    <col min="13325" max="13325" width="11.7109375" style="29" customWidth="1"/>
    <col min="13326" max="13570" width="9.140625" style="29"/>
    <col min="13571" max="13571" width="2.85546875" style="29" customWidth="1"/>
    <col min="13572" max="13572" width="33.85546875" style="29" customWidth="1"/>
    <col min="13573" max="13574" width="13.5703125" style="29" bestFit="1" customWidth="1"/>
    <col min="13575" max="13575" width="13" style="29" customWidth="1"/>
    <col min="13576" max="13576" width="14.85546875" style="29" bestFit="1" customWidth="1"/>
    <col min="13577" max="13577" width="9.5703125" style="29" customWidth="1"/>
    <col min="13578" max="13578" width="11.85546875" style="29" customWidth="1"/>
    <col min="13579" max="13579" width="12.7109375" style="29" customWidth="1"/>
    <col min="13580" max="13580" width="14.7109375" style="29" customWidth="1"/>
    <col min="13581" max="13581" width="11.7109375" style="29" customWidth="1"/>
    <col min="13582" max="13826" width="9.140625" style="29"/>
    <col min="13827" max="13827" width="2.85546875" style="29" customWidth="1"/>
    <col min="13828" max="13828" width="33.85546875" style="29" customWidth="1"/>
    <col min="13829" max="13830" width="13.5703125" style="29" bestFit="1" customWidth="1"/>
    <col min="13831" max="13831" width="13" style="29" customWidth="1"/>
    <col min="13832" max="13832" width="14.85546875" style="29" bestFit="1" customWidth="1"/>
    <col min="13833" max="13833" width="9.5703125" style="29" customWidth="1"/>
    <col min="13834" max="13834" width="11.85546875" style="29" customWidth="1"/>
    <col min="13835" max="13835" width="12.7109375" style="29" customWidth="1"/>
    <col min="13836" max="13836" width="14.7109375" style="29" customWidth="1"/>
    <col min="13837" max="13837" width="11.7109375" style="29" customWidth="1"/>
    <col min="13838" max="14082" width="9.140625" style="29"/>
    <col min="14083" max="14083" width="2.85546875" style="29" customWidth="1"/>
    <col min="14084" max="14084" width="33.85546875" style="29" customWidth="1"/>
    <col min="14085" max="14086" width="13.5703125" style="29" bestFit="1" customWidth="1"/>
    <col min="14087" max="14087" width="13" style="29" customWidth="1"/>
    <col min="14088" max="14088" width="14.85546875" style="29" bestFit="1" customWidth="1"/>
    <col min="14089" max="14089" width="9.5703125" style="29" customWidth="1"/>
    <col min="14090" max="14090" width="11.85546875" style="29" customWidth="1"/>
    <col min="14091" max="14091" width="12.7109375" style="29" customWidth="1"/>
    <col min="14092" max="14092" width="14.7109375" style="29" customWidth="1"/>
    <col min="14093" max="14093" width="11.7109375" style="29" customWidth="1"/>
    <col min="14094" max="14338" width="9.140625" style="29"/>
    <col min="14339" max="14339" width="2.85546875" style="29" customWidth="1"/>
    <col min="14340" max="14340" width="33.85546875" style="29" customWidth="1"/>
    <col min="14341" max="14342" width="13.5703125" style="29" bestFit="1" customWidth="1"/>
    <col min="14343" max="14343" width="13" style="29" customWidth="1"/>
    <col min="14344" max="14344" width="14.85546875" style="29" bestFit="1" customWidth="1"/>
    <col min="14345" max="14345" width="9.5703125" style="29" customWidth="1"/>
    <col min="14346" max="14346" width="11.85546875" style="29" customWidth="1"/>
    <col min="14347" max="14347" width="12.7109375" style="29" customWidth="1"/>
    <col min="14348" max="14348" width="14.7109375" style="29" customWidth="1"/>
    <col min="14349" max="14349" width="11.7109375" style="29" customWidth="1"/>
    <col min="14350" max="14594" width="9.140625" style="29"/>
    <col min="14595" max="14595" width="2.85546875" style="29" customWidth="1"/>
    <col min="14596" max="14596" width="33.85546875" style="29" customWidth="1"/>
    <col min="14597" max="14598" width="13.5703125" style="29" bestFit="1" customWidth="1"/>
    <col min="14599" max="14599" width="13" style="29" customWidth="1"/>
    <col min="14600" max="14600" width="14.85546875" style="29" bestFit="1" customWidth="1"/>
    <col min="14601" max="14601" width="9.5703125" style="29" customWidth="1"/>
    <col min="14602" max="14602" width="11.85546875" style="29" customWidth="1"/>
    <col min="14603" max="14603" width="12.7109375" style="29" customWidth="1"/>
    <col min="14604" max="14604" width="14.7109375" style="29" customWidth="1"/>
    <col min="14605" max="14605" width="11.7109375" style="29" customWidth="1"/>
    <col min="14606" max="14850" width="9.140625" style="29"/>
    <col min="14851" max="14851" width="2.85546875" style="29" customWidth="1"/>
    <col min="14852" max="14852" width="33.85546875" style="29" customWidth="1"/>
    <col min="14853" max="14854" width="13.5703125" style="29" bestFit="1" customWidth="1"/>
    <col min="14855" max="14855" width="13" style="29" customWidth="1"/>
    <col min="14856" max="14856" width="14.85546875" style="29" bestFit="1" customWidth="1"/>
    <col min="14857" max="14857" width="9.5703125" style="29" customWidth="1"/>
    <col min="14858" max="14858" width="11.85546875" style="29" customWidth="1"/>
    <col min="14859" max="14859" width="12.7109375" style="29" customWidth="1"/>
    <col min="14860" max="14860" width="14.7109375" style="29" customWidth="1"/>
    <col min="14861" max="14861" width="11.7109375" style="29" customWidth="1"/>
    <col min="14862" max="15106" width="9.140625" style="29"/>
    <col min="15107" max="15107" width="2.85546875" style="29" customWidth="1"/>
    <col min="15108" max="15108" width="33.85546875" style="29" customWidth="1"/>
    <col min="15109" max="15110" width="13.5703125" style="29" bestFit="1" customWidth="1"/>
    <col min="15111" max="15111" width="13" style="29" customWidth="1"/>
    <col min="15112" max="15112" width="14.85546875" style="29" bestFit="1" customWidth="1"/>
    <col min="15113" max="15113" width="9.5703125" style="29" customWidth="1"/>
    <col min="15114" max="15114" width="11.85546875" style="29" customWidth="1"/>
    <col min="15115" max="15115" width="12.7109375" style="29" customWidth="1"/>
    <col min="15116" max="15116" width="14.7109375" style="29" customWidth="1"/>
    <col min="15117" max="15117" width="11.7109375" style="29" customWidth="1"/>
    <col min="15118" max="15362" width="9.140625" style="29"/>
    <col min="15363" max="15363" width="2.85546875" style="29" customWidth="1"/>
    <col min="15364" max="15364" width="33.85546875" style="29" customWidth="1"/>
    <col min="15365" max="15366" width="13.5703125" style="29" bestFit="1" customWidth="1"/>
    <col min="15367" max="15367" width="13" style="29" customWidth="1"/>
    <col min="15368" max="15368" width="14.85546875" style="29" bestFit="1" customWidth="1"/>
    <col min="15369" max="15369" width="9.5703125" style="29" customWidth="1"/>
    <col min="15370" max="15370" width="11.85546875" style="29" customWidth="1"/>
    <col min="15371" max="15371" width="12.7109375" style="29" customWidth="1"/>
    <col min="15372" max="15372" width="14.7109375" style="29" customWidth="1"/>
    <col min="15373" max="15373" width="11.7109375" style="29" customWidth="1"/>
    <col min="15374" max="15618" width="9.140625" style="29"/>
    <col min="15619" max="15619" width="2.85546875" style="29" customWidth="1"/>
    <col min="15620" max="15620" width="33.85546875" style="29" customWidth="1"/>
    <col min="15621" max="15622" width="13.5703125" style="29" bestFit="1" customWidth="1"/>
    <col min="15623" max="15623" width="13" style="29" customWidth="1"/>
    <col min="15624" max="15624" width="14.85546875" style="29" bestFit="1" customWidth="1"/>
    <col min="15625" max="15625" width="9.5703125" style="29" customWidth="1"/>
    <col min="15626" max="15626" width="11.85546875" style="29" customWidth="1"/>
    <col min="15627" max="15627" width="12.7109375" style="29" customWidth="1"/>
    <col min="15628" max="15628" width="14.7109375" style="29" customWidth="1"/>
    <col min="15629" max="15629" width="11.7109375" style="29" customWidth="1"/>
    <col min="15630" max="15874" width="9.140625" style="29"/>
    <col min="15875" max="15875" width="2.85546875" style="29" customWidth="1"/>
    <col min="15876" max="15876" width="33.85546875" style="29" customWidth="1"/>
    <col min="15877" max="15878" width="13.5703125" style="29" bestFit="1" customWidth="1"/>
    <col min="15879" max="15879" width="13" style="29" customWidth="1"/>
    <col min="15880" max="15880" width="14.85546875" style="29" bestFit="1" customWidth="1"/>
    <col min="15881" max="15881" width="9.5703125" style="29" customWidth="1"/>
    <col min="15882" max="15882" width="11.85546875" style="29" customWidth="1"/>
    <col min="15883" max="15883" width="12.7109375" style="29" customWidth="1"/>
    <col min="15884" max="15884" width="14.7109375" style="29" customWidth="1"/>
    <col min="15885" max="15885" width="11.7109375" style="29" customWidth="1"/>
    <col min="15886" max="16130" width="9.140625" style="29"/>
    <col min="16131" max="16131" width="2.85546875" style="29" customWidth="1"/>
    <col min="16132" max="16132" width="33.85546875" style="29" customWidth="1"/>
    <col min="16133" max="16134" width="13.5703125" style="29" bestFit="1" customWidth="1"/>
    <col min="16135" max="16135" width="13" style="29" customWidth="1"/>
    <col min="16136" max="16136" width="14.85546875" style="29" bestFit="1" customWidth="1"/>
    <col min="16137" max="16137" width="9.5703125" style="29" customWidth="1"/>
    <col min="16138" max="16138" width="11.85546875" style="29" customWidth="1"/>
    <col min="16139" max="16139" width="12.7109375" style="29" customWidth="1"/>
    <col min="16140" max="16140" width="14.7109375" style="29" customWidth="1"/>
    <col min="16141" max="16141" width="11.7109375" style="29" customWidth="1"/>
    <col min="16142" max="16384" width="9.140625" style="29"/>
  </cols>
  <sheetData>
    <row r="1" spans="1:13" s="2" customFormat="1" ht="87.75" customHeight="1" thickBot="1">
      <c r="A1" s="259" t="s">
        <v>5</v>
      </c>
      <c r="B1" s="260"/>
      <c r="C1" s="260"/>
      <c r="D1" s="260"/>
      <c r="E1" s="260"/>
      <c r="F1" s="260"/>
      <c r="G1" s="260"/>
      <c r="H1" s="261"/>
      <c r="I1" s="1"/>
      <c r="J1" s="1"/>
    </row>
    <row r="2" spans="1:13" s="2" customFormat="1" ht="15.75">
      <c r="A2" s="262" t="s">
        <v>109</v>
      </c>
      <c r="B2" s="263"/>
      <c r="C2" s="263"/>
      <c r="D2" s="263"/>
      <c r="E2" s="263"/>
      <c r="F2" s="263"/>
      <c r="G2" s="263"/>
      <c r="H2" s="264"/>
      <c r="I2" s="3"/>
      <c r="J2" s="4"/>
    </row>
    <row r="3" spans="1:13" s="2" customFormat="1">
      <c r="A3" s="265" t="s">
        <v>110</v>
      </c>
      <c r="B3" s="266"/>
      <c r="C3" s="266"/>
      <c r="D3" s="266"/>
      <c r="E3" s="266"/>
      <c r="F3" s="266"/>
      <c r="G3" s="266"/>
      <c r="H3" s="267"/>
      <c r="I3" s="5"/>
      <c r="J3" s="5"/>
      <c r="K3" s="5"/>
    </row>
    <row r="4" spans="1:13" s="2" customFormat="1">
      <c r="A4" s="265" t="s">
        <v>6</v>
      </c>
      <c r="B4" s="266"/>
      <c r="C4" s="266"/>
      <c r="D4" s="266"/>
      <c r="E4" s="266"/>
      <c r="F4" s="266"/>
      <c r="G4" s="266"/>
      <c r="H4" s="267"/>
      <c r="I4" s="3"/>
      <c r="J4" s="4"/>
    </row>
    <row r="5" spans="1:13" s="2" customFormat="1">
      <c r="A5" s="6"/>
      <c r="C5" s="6"/>
      <c r="D5" s="6"/>
      <c r="E5" s="6"/>
      <c r="F5" s="6"/>
      <c r="G5" s="6"/>
      <c r="H5" s="3"/>
      <c r="I5" s="3"/>
      <c r="J5" s="4"/>
    </row>
    <row r="6" spans="1:13" s="11" customFormat="1">
      <c r="A6" s="7" t="s">
        <v>7</v>
      </c>
      <c r="B6" s="7" t="s">
        <v>8</v>
      </c>
      <c r="C6" s="7" t="s">
        <v>9</v>
      </c>
      <c r="D6" s="7" t="s">
        <v>10</v>
      </c>
      <c r="E6" s="7" t="s">
        <v>11</v>
      </c>
      <c r="F6" s="7" t="s">
        <v>60</v>
      </c>
      <c r="G6" s="7" t="s">
        <v>84</v>
      </c>
      <c r="H6" s="8" t="s">
        <v>12</v>
      </c>
      <c r="I6" s="9"/>
      <c r="J6" s="10"/>
    </row>
    <row r="7" spans="1:13" s="2" customFormat="1">
      <c r="A7" s="247">
        <v>1</v>
      </c>
      <c r="B7" s="268" t="s">
        <v>101</v>
      </c>
      <c r="C7" s="138">
        <v>1</v>
      </c>
      <c r="D7" s="254"/>
      <c r="E7" s="254"/>
      <c r="F7" s="254"/>
      <c r="G7" s="254"/>
      <c r="H7" s="12">
        <f>C7</f>
        <v>1</v>
      </c>
      <c r="J7" s="13"/>
      <c r="K7" s="14"/>
      <c r="L7" s="14"/>
    </row>
    <row r="8" spans="1:13" s="2" customFormat="1">
      <c r="A8" s="248"/>
      <c r="B8" s="269"/>
      <c r="C8" s="133">
        <f>J10</f>
        <v>18068.417999999998</v>
      </c>
      <c r="D8" s="254"/>
      <c r="E8" s="254"/>
      <c r="F8" s="254"/>
      <c r="G8" s="254"/>
      <c r="H8" s="15">
        <f>C8</f>
        <v>18068.417999999998</v>
      </c>
      <c r="J8" s="13"/>
      <c r="K8" s="14"/>
      <c r="L8" s="14"/>
    </row>
    <row r="9" spans="1:13" s="2" customFormat="1">
      <c r="A9" s="247">
        <v>2</v>
      </c>
      <c r="B9" s="249" t="s">
        <v>102</v>
      </c>
      <c r="C9" s="250"/>
      <c r="D9" s="12">
        <v>0.7</v>
      </c>
      <c r="E9" s="252"/>
      <c r="F9" s="254"/>
      <c r="G9" s="12">
        <v>0.3</v>
      </c>
      <c r="H9" s="12">
        <v>1</v>
      </c>
      <c r="J9" s="147">
        <f>'PLANILHA ORÇAMENTÁRIA'!I14</f>
        <v>90342.09</v>
      </c>
      <c r="K9" s="140"/>
      <c r="L9" s="3"/>
      <c r="M9" s="148">
        <v>90342.09</v>
      </c>
    </row>
    <row r="10" spans="1:13" s="2" customFormat="1">
      <c r="A10" s="248"/>
      <c r="B10" s="249"/>
      <c r="C10" s="251"/>
      <c r="D10" s="16">
        <f>D13</f>
        <v>12647.892599999997</v>
      </c>
      <c r="E10" s="253"/>
      <c r="F10" s="254"/>
      <c r="G10" s="16">
        <f>J10*0.3</f>
        <v>5420.5253999999995</v>
      </c>
      <c r="H10" s="130">
        <f>SUM(D10,G10)</f>
        <v>18068.417999999998</v>
      </c>
      <c r="J10" s="147">
        <f>J9/5</f>
        <v>18068.417999999998</v>
      </c>
      <c r="K10" s="140" t="s">
        <v>104</v>
      </c>
      <c r="L10" s="3"/>
      <c r="M10" s="149">
        <f>M9/5</f>
        <v>18068.417999999998</v>
      </c>
    </row>
    <row r="11" spans="1:13" s="2" customFormat="1">
      <c r="A11" s="247">
        <v>3</v>
      </c>
      <c r="B11" s="255" t="s">
        <v>103</v>
      </c>
      <c r="C11" s="254"/>
      <c r="D11" s="257"/>
      <c r="E11" s="12">
        <v>0.25</v>
      </c>
      <c r="F11" s="12">
        <v>0.55000000000000004</v>
      </c>
      <c r="G11" s="12">
        <v>0.2</v>
      </c>
      <c r="H11" s="139">
        <v>1</v>
      </c>
      <c r="J11" s="17"/>
      <c r="K11" s="14"/>
      <c r="L11" s="3"/>
    </row>
    <row r="12" spans="1:13" s="2" customFormat="1">
      <c r="A12" s="248"/>
      <c r="B12" s="256"/>
      <c r="C12" s="254"/>
      <c r="D12" s="258"/>
      <c r="E12" s="137">
        <f>J16*0.25</f>
        <v>13551.313499999998</v>
      </c>
      <c r="F12" s="137">
        <f>J16*0.55</f>
        <v>29812.8897</v>
      </c>
      <c r="G12" s="137">
        <f>J16*0.2</f>
        <v>10841.050799999999</v>
      </c>
      <c r="H12" s="144">
        <f>SUM(E12:G12)</f>
        <v>54205.253999999994</v>
      </c>
      <c r="J12" s="142">
        <v>12880</v>
      </c>
      <c r="K12" s="140">
        <v>0.7</v>
      </c>
      <c r="L12" s="3"/>
    </row>
    <row r="13" spans="1:13" s="2" customFormat="1" ht="15" customHeight="1">
      <c r="A13" s="243"/>
      <c r="B13" s="244"/>
      <c r="C13" s="18">
        <f>C8</f>
        <v>18068.417999999998</v>
      </c>
      <c r="D13" s="19">
        <f>J10*0.7</f>
        <v>12647.892599999997</v>
      </c>
      <c r="E13" s="19">
        <f>E12</f>
        <v>13551.313499999998</v>
      </c>
      <c r="F13" s="19">
        <f>F12</f>
        <v>29812.8897</v>
      </c>
      <c r="G13" s="19">
        <f>SUM(G10+G12)</f>
        <v>16261.5762</v>
      </c>
      <c r="H13" s="18">
        <f>SUM(C13:G13)</f>
        <v>90342.089999999982</v>
      </c>
      <c r="J13" s="143">
        <f>J10*0.3</f>
        <v>5420.5253999999995</v>
      </c>
      <c r="K13" s="141">
        <v>0.3</v>
      </c>
      <c r="L13" s="3"/>
      <c r="M13" s="31"/>
    </row>
    <row r="14" spans="1:13" s="2" customFormat="1">
      <c r="A14" s="245" t="s">
        <v>14</v>
      </c>
      <c r="B14" s="245"/>
      <c r="C14" s="21">
        <f>C13/H13</f>
        <v>0.2</v>
      </c>
      <c r="D14" s="132">
        <f>D13/H13</f>
        <v>0.13999999999999999</v>
      </c>
      <c r="E14" s="22">
        <f>E13/H13</f>
        <v>0.15000000000000002</v>
      </c>
      <c r="F14" s="22">
        <f>F13/H13</f>
        <v>0.33000000000000007</v>
      </c>
      <c r="G14" s="22">
        <f>G13/H13</f>
        <v>0.18000000000000002</v>
      </c>
      <c r="H14" s="21">
        <f>SUM(C14:G14)</f>
        <v>1</v>
      </c>
      <c r="L14" s="3"/>
    </row>
    <row r="15" spans="1:13" s="2" customFormat="1">
      <c r="B15" s="23"/>
      <c r="C15" s="24"/>
      <c r="D15" s="25"/>
      <c r="E15" s="26"/>
      <c r="F15" s="26"/>
      <c r="G15" s="26"/>
      <c r="H15" s="27"/>
      <c r="L15" s="3"/>
    </row>
    <row r="16" spans="1:13" s="2" customFormat="1">
      <c r="B16" s="23"/>
      <c r="C16" s="28"/>
      <c r="D16" s="25"/>
      <c r="E16" s="26"/>
      <c r="F16" s="26"/>
      <c r="G16" s="26"/>
      <c r="H16" s="20"/>
      <c r="J16" s="145">
        <f>J10*3</f>
        <v>54205.253999999994</v>
      </c>
      <c r="K16" s="146"/>
      <c r="L16" s="3"/>
    </row>
    <row r="17" spans="1:12" s="2" customFormat="1" ht="28.5" customHeight="1">
      <c r="A17" s="246" t="s">
        <v>106</v>
      </c>
      <c r="B17" s="246"/>
      <c r="C17" s="246"/>
      <c r="D17" s="246"/>
      <c r="E17" s="246"/>
      <c r="F17" s="246"/>
      <c r="G17" s="246"/>
      <c r="H17" s="246"/>
      <c r="L17" s="3"/>
    </row>
    <row r="18" spans="1:12" s="2" customFormat="1">
      <c r="A18" s="29"/>
      <c r="B18" s="29"/>
      <c r="C18" s="29"/>
      <c r="D18" s="29"/>
      <c r="E18" s="29"/>
      <c r="F18" s="29"/>
      <c r="G18" s="29"/>
      <c r="H18" s="29"/>
      <c r="I18" s="3"/>
      <c r="J18" s="150">
        <f>SUM(H8,H10,H12)</f>
        <v>90342.09</v>
      </c>
      <c r="L18" s="31"/>
    </row>
    <row r="19" spans="1:12" s="2" customFormat="1">
      <c r="A19" s="240" t="s">
        <v>15</v>
      </c>
      <c r="B19" s="240"/>
      <c r="C19" s="240"/>
      <c r="D19" s="240"/>
      <c r="E19" s="240"/>
      <c r="F19" s="240"/>
      <c r="G19" s="240"/>
      <c r="H19" s="240"/>
      <c r="I19" s="76"/>
      <c r="J19" s="76"/>
      <c r="K19" s="76"/>
    </row>
    <row r="20" spans="1:12" s="2" customFormat="1" ht="12.75" customHeight="1">
      <c r="A20" s="241" t="s">
        <v>16</v>
      </c>
      <c r="B20" s="241"/>
      <c r="C20" s="241"/>
      <c r="D20" s="241"/>
      <c r="E20" s="241"/>
      <c r="F20" s="241"/>
      <c r="G20" s="241"/>
      <c r="H20" s="241"/>
      <c r="I20" s="77"/>
      <c r="J20" s="77"/>
      <c r="K20" s="77"/>
    </row>
    <row r="21" spans="1:12" ht="12.75" customHeight="1">
      <c r="A21" s="242" t="s">
        <v>17</v>
      </c>
      <c r="B21" s="242"/>
      <c r="C21" s="242"/>
      <c r="D21" s="242"/>
      <c r="E21" s="242"/>
      <c r="F21" s="242"/>
      <c r="G21" s="242"/>
      <c r="H21" s="242"/>
      <c r="I21" s="30"/>
      <c r="J21" s="30"/>
      <c r="K21" s="30"/>
    </row>
    <row r="22" spans="1:12">
      <c r="A22" s="242" t="s">
        <v>105</v>
      </c>
      <c r="B22" s="242"/>
      <c r="C22" s="242"/>
      <c r="D22" s="242"/>
      <c r="E22" s="242"/>
      <c r="F22" s="242"/>
      <c r="G22" s="242"/>
      <c r="H22" s="242"/>
      <c r="I22" s="30"/>
      <c r="J22" s="30"/>
      <c r="K22" s="30"/>
    </row>
    <row r="23" spans="1:1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</row>
  </sheetData>
  <mergeCells count="26">
    <mergeCell ref="C9:C10"/>
    <mergeCell ref="D11:D12"/>
    <mergeCell ref="A13:B13"/>
    <mergeCell ref="A22:H22"/>
    <mergeCell ref="A11:A12"/>
    <mergeCell ref="B11:B12"/>
    <mergeCell ref="C11:C12"/>
    <mergeCell ref="A21:H21"/>
    <mergeCell ref="A17:H17"/>
    <mergeCell ref="A14:B14"/>
    <mergeCell ref="A19:H19"/>
    <mergeCell ref="A20:H20"/>
    <mergeCell ref="F9:F10"/>
    <mergeCell ref="A9:A10"/>
    <mergeCell ref="B9:B10"/>
    <mergeCell ref="E9:E10"/>
    <mergeCell ref="A1:H1"/>
    <mergeCell ref="A2:H2"/>
    <mergeCell ref="A3:H3"/>
    <mergeCell ref="A4:H4"/>
    <mergeCell ref="A7:A8"/>
    <mergeCell ref="B7:B8"/>
    <mergeCell ref="D7:D8"/>
    <mergeCell ref="E7:E8"/>
    <mergeCell ref="F7:F8"/>
    <mergeCell ref="G7:G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COMPOSIÇÃO ORÇAMENTÁRIA</vt:lpstr>
      <vt:lpstr>PLANILHA ORÇAMENTÁRIA</vt:lpstr>
      <vt:lpstr>CRONOGRAMA FÍSICO-FINANCEIRO</vt:lpstr>
      <vt:lpstr>BDI</vt:lpstr>
      <vt:lpstr>plan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</dc:creator>
  <cp:lastModifiedBy>Larry</cp:lastModifiedBy>
  <cp:lastPrinted>2019-10-21T15:36:18Z</cp:lastPrinted>
  <dcterms:created xsi:type="dcterms:W3CDTF">2019-06-26T17:14:02Z</dcterms:created>
  <dcterms:modified xsi:type="dcterms:W3CDTF">2019-10-21T15:36:34Z</dcterms:modified>
</cp:coreProperties>
</file>